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15" windowHeight="744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O113" i="2" l="1"/>
  <c r="O112" i="2"/>
  <c r="O111" i="2"/>
  <c r="O110" i="2"/>
  <c r="O109" i="2"/>
  <c r="O108" i="2"/>
  <c r="L136" i="2" l="1"/>
  <c r="N136" i="2"/>
  <c r="O166" i="2" l="1"/>
  <c r="K52" i="2" l="1"/>
  <c r="L52" i="2"/>
  <c r="L44" i="2" s="1"/>
  <c r="L53" i="2"/>
  <c r="L45" i="2" s="1"/>
  <c r="L54" i="2"/>
  <c r="L46" i="2" s="1"/>
  <c r="L55" i="2"/>
  <c r="K53" i="2"/>
  <c r="K45" i="2" s="1"/>
  <c r="K54" i="2"/>
  <c r="K46" i="2" s="1"/>
  <c r="K55" i="2"/>
  <c r="K47" i="2" s="1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T166" i="2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K151" i="2" s="1"/>
  <c r="K143" i="2" s="1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M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N85" i="2" s="1"/>
  <c r="N77" i="2" s="1"/>
  <c r="N69" i="2" s="1"/>
  <c r="N13" i="2" s="1"/>
  <c r="M117" i="2"/>
  <c r="L117" i="2"/>
  <c r="K117" i="2"/>
  <c r="R116" i="2"/>
  <c r="Q116" i="2"/>
  <c r="P116" i="2"/>
  <c r="S116" i="2" s="1"/>
  <c r="N116" i="2"/>
  <c r="N84" i="2" s="1"/>
  <c r="N76" i="2" s="1"/>
  <c r="N68" i="2" s="1"/>
  <c r="N12" i="2" s="1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S110" i="2"/>
  <c r="T110" i="2"/>
  <c r="U110" i="2" s="1"/>
  <c r="S109" i="2"/>
  <c r="S108" i="2"/>
  <c r="T108" i="2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M85" i="2"/>
  <c r="R84" i="2"/>
  <c r="Q84" i="2"/>
  <c r="P84" i="2"/>
  <c r="S84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K149" i="2" l="1"/>
  <c r="K141" i="2" s="1"/>
  <c r="K77" i="2" s="1"/>
  <c r="K69" i="2" s="1"/>
  <c r="T132" i="2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T206" i="2" s="1"/>
  <c r="U206" i="2" s="1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M88" i="2"/>
  <c r="Q88" i="2"/>
  <c r="O95" i="2"/>
  <c r="K96" i="2"/>
  <c r="M96" i="2"/>
  <c r="Q96" i="2"/>
  <c r="O103" i="2"/>
  <c r="K104" i="2"/>
  <c r="M104" i="2"/>
  <c r="Q104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O148" i="2" l="1"/>
  <c r="O150" i="2"/>
  <c r="K145" i="2"/>
  <c r="K153" i="2"/>
  <c r="K88" i="2"/>
  <c r="P89" i="2"/>
  <c r="S79" i="2"/>
  <c r="P77" i="2"/>
  <c r="P81" i="2" s="1"/>
  <c r="V132" i="2"/>
  <c r="O151" i="2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L97" i="2"/>
  <c r="O149" i="2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O152" i="2" l="1"/>
  <c r="P69" i="2"/>
  <c r="P13" i="2" s="1"/>
  <c r="S80" i="2"/>
  <c r="O78" i="2"/>
  <c r="T78" i="2" s="1"/>
  <c r="U78" i="2" s="1"/>
  <c r="O153" i="2"/>
  <c r="S77" i="2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68" i="2"/>
  <c r="S72" i="2" s="1"/>
  <c r="P12" i="2"/>
  <c r="S12" i="2" s="1"/>
  <c r="P72" i="2"/>
  <c r="O201" i="2"/>
  <c r="L13" i="2"/>
  <c r="S69" i="2"/>
  <c r="S73" i="2" s="1"/>
  <c r="P73" i="2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77" i="2" l="1"/>
  <c r="V77" i="2" s="1"/>
  <c r="T68" i="2"/>
  <c r="U68" i="2" s="1"/>
  <c r="T69" i="2"/>
  <c r="U69" i="2" s="1"/>
  <c r="V76" i="2"/>
  <c r="O73" i="2"/>
  <c r="T97" i="2"/>
  <c r="O81" i="2"/>
  <c r="O80" i="2"/>
  <c r="U93" i="2"/>
  <c r="V79" i="2"/>
  <c r="T80" i="2"/>
  <c r="V78" i="2"/>
  <c r="O15" i="2"/>
  <c r="P16" i="2"/>
  <c r="S13" i="2"/>
  <c r="S17" i="2" s="1"/>
  <c r="P1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V69" i="2" l="1"/>
  <c r="U77" i="2"/>
  <c r="T81" i="2"/>
  <c r="V68" i="2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K220" i="2"/>
  <c r="O220" i="2" s="1"/>
  <c r="T228" i="2" l="1"/>
  <c r="V228" i="2" s="1"/>
  <c r="K212" i="2"/>
  <c r="K204" i="2" s="1"/>
  <c r="K208" i="2" s="1"/>
  <c r="K224" i="2"/>
  <c r="O224" i="2"/>
  <c r="T220" i="2"/>
  <c r="T232" i="2" l="1"/>
  <c r="U228" i="2"/>
  <c r="K216" i="2"/>
  <c r="O204" i="2"/>
  <c r="O208" i="2" s="1"/>
  <c r="K196" i="2"/>
  <c r="K188" i="2" s="1"/>
  <c r="O212" i="2"/>
  <c r="T212" i="2" s="1"/>
  <c r="V220" i="2"/>
  <c r="T224" i="2"/>
  <c r="U220" i="2"/>
  <c r="T204" i="2"/>
  <c r="K200" i="2" l="1"/>
  <c r="O196" i="2"/>
  <c r="T196" i="2" s="1"/>
  <c r="U196" i="2" s="1"/>
  <c r="O216" i="2"/>
  <c r="T208" i="2"/>
  <c r="V204" i="2"/>
  <c r="K192" i="2"/>
  <c r="O188" i="2"/>
  <c r="K12" i="2"/>
  <c r="T216" i="2"/>
  <c r="V212" i="2"/>
  <c r="U204" i="2"/>
  <c r="U212" i="2"/>
  <c r="O200" i="2" l="1"/>
  <c r="O192" i="2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<sst xmlns="http://schemas.openxmlformats.org/spreadsheetml/2006/main" count="401" uniqueCount="111">
  <si>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</si>
  <si>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</si>
  <si>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</si>
  <si>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</si>
  <si>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</si>
  <si>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</si>
  <si>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</si>
  <si>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</si>
  <si>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</si>
  <si>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</si>
  <si>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</si>
  <si>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</si>
  <si>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</si>
  <si>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</si>
  <si>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</si>
  <si>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</si>
  <si>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</si>
  <si>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</si>
  <si>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</si>
  <si>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</si>
  <si>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</si>
  <si>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</si>
  <si>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</si>
  <si>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</si>
  <si>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</si>
  <si>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</si>
  <si>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</si>
  <si>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</si>
  <si>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</si>
  <si>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</si>
  <si>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</si>
  <si>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</si>
  <si>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</si>
  <si>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</si>
  <si>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</si>
  <si>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</si>
  <si>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</si>
  <si>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</si>
  <si>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</si>
  <si>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</si>
  <si>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</si>
  <si>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</si>
  <si>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</si>
  <si>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</si>
  <si>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</si>
  <si>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</si>
  <si>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</si>
  <si>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</si>
  <si>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</si>
  <si>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</si>
  <si>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</si>
  <si>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</si>
  <si>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</si>
  <si>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</si>
  <si>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</si>
  <si>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</si>
  <si>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</si>
  <si>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</si>
  <si>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</si>
  <si>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</si>
  <si>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</si>
  <si>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</si>
  <si>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</si>
  <si>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</si>
  <si>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</si>
  <si>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</si>
  <si>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</si>
  <si>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</si>
  <si>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</si>
  <si>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</si>
  <si>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</si>
  <si>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</si>
  <si>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</si>
  <si>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</si>
  <si>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</si>
  <si>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</si>
  <si>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</si>
  <si>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</si>
  <si>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</si>
  <si>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</si>
  <si>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</si>
  <si>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</si>
  <si>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</si>
  <si>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</si>
  <si>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</si>
  <si>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</si>
  <si>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</si>
  <si>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</si>
  <si>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</si>
  <si>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</si>
  <si>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</si>
  <si>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</si>
  <si>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</si>
  <si>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</si>
  <si>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</si>
  <si>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</si>
  <si>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</si>
  <si>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</si>
  <si>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</si>
  <si>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</si>
  <si>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</si>
  <si>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</si>
  <si>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</si>
  <si>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</si>
  <si>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</si>
  <si>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</si>
  <si>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</si>
  <si>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</si>
  <si>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</si>
  <si>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</si>
  <si>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 xml:space="preserve">ENERO -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</si>
</sst>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7" sqref="M7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79618373</v>
      </c>
      <c r="L12" s="58">
        <f>SUM(L20,L68,L188)</f>
        <v>74419352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154037725</v>
      </c>
      <c r="P12" s="58">
        <f t="shared" ref="P12:R15" si="1">SUM(P20,P68,P188)</f>
        <v>85000000</v>
      </c>
      <c r="Q12" s="58">
        <f t="shared" si="1"/>
        <v>0</v>
      </c>
      <c r="R12" s="58">
        <f t="shared" si="1"/>
        <v>0</v>
      </c>
      <c r="S12" s="58">
        <f>SUM(P12:R12)</f>
        <v>85000000</v>
      </c>
      <c r="T12" s="59">
        <f>SUM(O12,S12)</f>
        <v>239037725</v>
      </c>
      <c r="U12" s="60">
        <f t="shared" ref="U12:U15" si="2">+IFERROR(O12/T12*100,0)</f>
        <v>64.440759298558419</v>
      </c>
      <c r="V12" s="60">
        <f t="shared" ref="V12:V15" si="3">+IFERROR(S12/T12*100,0)</f>
        <v>35.559240701441581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80409266.329999998</v>
      </c>
      <c r="L13" s="58">
        <f t="shared" si="4"/>
        <v>112916722.44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193325988.76999998</v>
      </c>
      <c r="P13" s="58">
        <f t="shared" si="1"/>
        <v>83121727.770000011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83121727.770000011</v>
      </c>
      <c r="T13" s="59">
        <f t="shared" ref="T13:T14" si="7">SUM(O13,S13)</f>
        <v>276447716.53999996</v>
      </c>
      <c r="U13" s="60">
        <f t="shared" si="2"/>
        <v>69.93220678023836</v>
      </c>
      <c r="V13" s="60">
        <f t="shared" si="3"/>
        <v>30.067793219761651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80355747.679999992</v>
      </c>
      <c r="L14" s="58">
        <f>SUM(L22,L70,L190)</f>
        <v>82865205.959999993</v>
      </c>
      <c r="M14" s="58">
        <f t="shared" si="4"/>
        <v>0</v>
      </c>
      <c r="N14" s="58">
        <f t="shared" si="4"/>
        <v>0</v>
      </c>
      <c r="O14" s="58">
        <f t="shared" si="5"/>
        <v>163220953.63999999</v>
      </c>
      <c r="P14" s="58">
        <f t="shared" si="1"/>
        <v>83121727.770000011</v>
      </c>
      <c r="Q14" s="58">
        <f t="shared" si="1"/>
        <v>0</v>
      </c>
      <c r="R14" s="58">
        <f t="shared" si="1"/>
        <v>0</v>
      </c>
      <c r="S14" s="58">
        <f t="shared" si="6"/>
        <v>83121727.770000011</v>
      </c>
      <c r="T14" s="59">
        <f t="shared" si="7"/>
        <v>246342681.41</v>
      </c>
      <c r="U14" s="60">
        <f t="shared" si="2"/>
        <v>66.257683283208038</v>
      </c>
      <c r="V14" s="60">
        <f t="shared" si="3"/>
        <v>33.742316716791969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80355747.679999992</v>
      </c>
      <c r="L15" s="58">
        <f t="shared" si="4"/>
        <v>82865205.959999993</v>
      </c>
      <c r="M15" s="58">
        <f t="shared" si="4"/>
        <v>0</v>
      </c>
      <c r="N15" s="58">
        <f t="shared" si="4"/>
        <v>0</v>
      </c>
      <c r="O15" s="58">
        <f t="shared" si="5"/>
        <v>163220953.63999999</v>
      </c>
      <c r="P15" s="58">
        <f t="shared" si="1"/>
        <v>83121727.770000011</v>
      </c>
      <c r="Q15" s="58">
        <f t="shared" si="1"/>
        <v>0</v>
      </c>
      <c r="R15" s="58">
        <f t="shared" si="1"/>
        <v>0</v>
      </c>
      <c r="S15" s="58">
        <f t="shared" si="6"/>
        <v>83121727.770000011</v>
      </c>
      <c r="T15" s="59">
        <f>SUM(O15,S15)</f>
        <v>246342681.41</v>
      </c>
      <c r="U15" s="60">
        <f t="shared" si="2"/>
        <v>66.257683283208038</v>
      </c>
      <c r="V15" s="60">
        <f t="shared" si="3"/>
        <v>33.742316716791969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100.92613633287884</v>
      </c>
      <c r="L16" s="60">
        <f>SUM(L15/L12*100)</f>
        <v>111.34900228639452</v>
      </c>
      <c r="M16" s="60"/>
      <c r="N16" s="60" t="e">
        <f>SUM(N15/N12*100)</f>
        <v>#DIV/0!</v>
      </c>
      <c r="O16" s="60">
        <f>SUM(O15/O12*100)</f>
        <v>105.96167506368974</v>
      </c>
      <c r="P16" s="60">
        <f t="shared" ref="P16:S16" si="8">SUM(P15/P12*100)</f>
        <v>97.79026796470589</v>
      </c>
      <c r="Q16" s="60" t="e">
        <f t="shared" si="8"/>
        <v>#DIV/0!</v>
      </c>
      <c r="R16" s="60" t="e">
        <f t="shared" si="8"/>
        <v>#DIV/0!</v>
      </c>
      <c r="S16" s="60">
        <f t="shared" si="8"/>
        <v>97.79026796470589</v>
      </c>
      <c r="T16" s="60">
        <f>SUM(T15/T12*100)</f>
        <v>103.0559847446674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99.933442185903843</v>
      </c>
      <c r="L17" s="60">
        <f>SUM(L15/L13*100)</f>
        <v>73.386124011907683</v>
      </c>
      <c r="M17" s="60"/>
      <c r="N17" s="60" t="e">
        <f>SUM(N15/N13*100)</f>
        <v>#DIV/0!</v>
      </c>
      <c r="O17" s="60">
        <f>SUM(O15/O13*100)</f>
        <v>84.427838532451034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89.110043842361065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514787</v>
      </c>
      <c r="L20" s="59">
        <f>SUM(L28)</f>
        <v>17906</v>
      </c>
      <c r="M20" s="59">
        <f t="shared" ref="M20:N23" si="10">SUM(M28)</f>
        <v>0</v>
      </c>
      <c r="N20" s="59">
        <f t="shared" si="10"/>
        <v>0</v>
      </c>
      <c r="O20" s="59">
        <f>SUM(K20:N20)</f>
        <v>532693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532693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522874.38</v>
      </c>
      <c r="L21" s="59">
        <f t="shared" si="14"/>
        <v>17906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540780.38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540780.38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522874.38</v>
      </c>
      <c r="L22" s="59">
        <f t="shared" si="14"/>
        <v>15306</v>
      </c>
      <c r="M22" s="59">
        <f t="shared" si="10"/>
        <v>0</v>
      </c>
      <c r="N22" s="59">
        <f t="shared" si="10"/>
        <v>0</v>
      </c>
      <c r="O22" s="59">
        <f t="shared" si="15"/>
        <v>538180.38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538180.38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522874.38</v>
      </c>
      <c r="L23" s="59">
        <f t="shared" si="14"/>
        <v>15306</v>
      </c>
      <c r="M23" s="59">
        <f t="shared" si="10"/>
        <v>0</v>
      </c>
      <c r="N23" s="59">
        <f t="shared" si="10"/>
        <v>0</v>
      </c>
      <c r="O23" s="59">
        <f t="shared" si="15"/>
        <v>538180.38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538180.38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101.57101480806625</v>
      </c>
      <c r="L24" s="60">
        <f>SUM(L23/L20*100)</f>
        <v>85.47972746565398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101.03012053847151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101.03012053847151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85.47972746565398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99.519213326489393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99.519213326489393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514787</v>
      </c>
      <c r="L28" s="59">
        <f>SUM(L36)</f>
        <v>17906</v>
      </c>
      <c r="M28" s="59">
        <f t="shared" ref="M28:N31" si="24">SUM(M36)</f>
        <v>0</v>
      </c>
      <c r="N28" s="59">
        <f t="shared" si="24"/>
        <v>0</v>
      </c>
      <c r="O28" s="59">
        <f>SUM(K28:N28)</f>
        <v>532693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532693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522874.38</v>
      </c>
      <c r="L29" s="59">
        <f t="shared" si="28"/>
        <v>17906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540780.38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540780.38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522874.38</v>
      </c>
      <c r="L30" s="59">
        <f t="shared" si="28"/>
        <v>15306</v>
      </c>
      <c r="M30" s="59">
        <f t="shared" si="24"/>
        <v>0</v>
      </c>
      <c r="N30" s="59">
        <f t="shared" si="24"/>
        <v>0</v>
      </c>
      <c r="O30" s="59">
        <f t="shared" si="29"/>
        <v>538180.38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538180.38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522874.38</v>
      </c>
      <c r="L31" s="59">
        <f t="shared" si="28"/>
        <v>15306</v>
      </c>
      <c r="M31" s="59">
        <f t="shared" si="24"/>
        <v>0</v>
      </c>
      <c r="N31" s="59">
        <f t="shared" si="24"/>
        <v>0</v>
      </c>
      <c r="O31" s="59">
        <f t="shared" si="29"/>
        <v>538180.38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538180.38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101.57101480806625</v>
      </c>
      <c r="L32" s="60">
        <f>SUM(L31/L28*100)</f>
        <v>85.47972746565398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101.03012053847151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101.03012053847151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85.47972746565398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99.519213326489393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99.519213326489393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514787</v>
      </c>
      <c r="L36" s="59">
        <f>SUM(L44)</f>
        <v>17906</v>
      </c>
      <c r="M36" s="59">
        <f t="shared" ref="M36:N39" si="38">SUM(M44)</f>
        <v>0</v>
      </c>
      <c r="N36" s="59">
        <f t="shared" si="38"/>
        <v>0</v>
      </c>
      <c r="O36" s="59">
        <f>SUM(K36:N36)</f>
        <v>532693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532693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522874.38</v>
      </c>
      <c r="L37" s="59">
        <f t="shared" si="42"/>
        <v>17906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540780.38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540780.38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522874.38</v>
      </c>
      <c r="L38" s="59">
        <f t="shared" si="42"/>
        <v>15306</v>
      </c>
      <c r="M38" s="59">
        <f t="shared" si="38"/>
        <v>0</v>
      </c>
      <c r="N38" s="59">
        <f t="shared" si="38"/>
        <v>0</v>
      </c>
      <c r="O38" s="59">
        <f t="shared" si="43"/>
        <v>538180.38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538180.38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522874.38</v>
      </c>
      <c r="L39" s="59">
        <f t="shared" si="42"/>
        <v>15306</v>
      </c>
      <c r="M39" s="59">
        <f t="shared" si="38"/>
        <v>0</v>
      </c>
      <c r="N39" s="59">
        <f t="shared" si="38"/>
        <v>0</v>
      </c>
      <c r="O39" s="59">
        <f t="shared" si="43"/>
        <v>538180.38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538180.38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101.57101480806625</v>
      </c>
      <c r="L40" s="60">
        <f>SUM(L39/L36*100)</f>
        <v>85.47972746565398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101.03012053847151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101.03012053847151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85.47972746565398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99.519213326489393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99.519213326489393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514787</v>
      </c>
      <c r="L44" s="59">
        <f>SUM(L52)</f>
        <v>17906</v>
      </c>
      <c r="M44" s="59">
        <f t="shared" ref="M44:N47" si="52">SUM(M52)</f>
        <v>0</v>
      </c>
      <c r="N44" s="59">
        <f t="shared" si="52"/>
        <v>0</v>
      </c>
      <c r="O44" s="59">
        <f>SUM(K44:N44)</f>
        <v>532693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532693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522874.38</v>
      </c>
      <c r="L45" s="59">
        <f t="shared" si="56"/>
        <v>17906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540780.38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540780.38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522874.38</v>
      </c>
      <c r="L46" s="59">
        <f t="shared" si="56"/>
        <v>15306</v>
      </c>
      <c r="M46" s="59">
        <f t="shared" si="52"/>
        <v>0</v>
      </c>
      <c r="N46" s="59">
        <f t="shared" si="52"/>
        <v>0</v>
      </c>
      <c r="O46" s="59">
        <f t="shared" si="57"/>
        <v>538180.38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538180.38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522874.38</v>
      </c>
      <c r="L47" s="59">
        <f t="shared" si="56"/>
        <v>15306</v>
      </c>
      <c r="M47" s="59">
        <f t="shared" si="52"/>
        <v>0</v>
      </c>
      <c r="N47" s="59">
        <f t="shared" si="52"/>
        <v>0</v>
      </c>
      <c r="O47" s="59">
        <f t="shared" si="57"/>
        <v>538180.38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538180.38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101.57101480806625</v>
      </c>
      <c r="L48" s="60">
        <f>SUM(L47/L44*100)</f>
        <v>85.47972746565398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101.03012053847151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101.03012053847151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85.47972746565398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99.519213326489393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99.519213326489393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514787</v>
      </c>
      <c r="L52" s="59">
        <f t="shared" si="66"/>
        <v>17906</v>
      </c>
      <c r="M52" s="59">
        <f t="shared" si="66"/>
        <v>0</v>
      </c>
      <c r="N52" s="59">
        <f t="shared" si="66"/>
        <v>0</v>
      </c>
      <c r="O52" s="59">
        <f>SUM(K52:N52)</f>
        <v>532693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532693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522874.38</v>
      </c>
      <c r="L53" s="59">
        <f t="shared" si="66"/>
        <v>17906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540780.38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540780.38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522874.38</v>
      </c>
      <c r="L54" s="59">
        <f t="shared" si="66"/>
        <v>15306</v>
      </c>
      <c r="M54" s="59">
        <f t="shared" si="66"/>
        <v>0</v>
      </c>
      <c r="N54" s="59">
        <f t="shared" si="66"/>
        <v>0</v>
      </c>
      <c r="O54" s="59">
        <f t="shared" si="70"/>
        <v>538180.38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538180.38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522874.38</v>
      </c>
      <c r="L55" s="59">
        <f t="shared" si="66"/>
        <v>15306</v>
      </c>
      <c r="M55" s="59">
        <f t="shared" si="66"/>
        <v>0</v>
      </c>
      <c r="N55" s="59">
        <f t="shared" si="66"/>
        <v>0</v>
      </c>
      <c r="O55" s="59">
        <f t="shared" si="70"/>
        <v>538180.38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538180.38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101.57101480806625</v>
      </c>
      <c r="L56" s="60">
        <f>SUM(L55/L52*100)</f>
        <v>85.47972746565398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101.03012053847151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101.03012053847151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85.47972746565398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99.519213326489393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99.519213326489393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514787</v>
      </c>
      <c r="L60" s="59">
        <v>17906</v>
      </c>
      <c r="M60" s="59">
        <v>0</v>
      </c>
      <c r="N60" s="59">
        <v>0</v>
      </c>
      <c r="O60" s="59">
        <f>SUM(K60:N60)</f>
        <v>532693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532693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522874.38</v>
      </c>
      <c r="L61" s="59">
        <v>17906</v>
      </c>
      <c r="M61" s="59">
        <v>0</v>
      </c>
      <c r="N61" s="59">
        <v>0</v>
      </c>
      <c r="O61" s="59">
        <f t="shared" ref="O61:O63" si="81">SUM(K61:N61)</f>
        <v>540780.38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540780.38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522874.38</v>
      </c>
      <c r="L62" s="59">
        <v>15306</v>
      </c>
      <c r="M62" s="59">
        <v>0</v>
      </c>
      <c r="N62" s="59">
        <v>0</v>
      </c>
      <c r="O62" s="59">
        <f t="shared" si="81"/>
        <v>538180.38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538180.38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522874.38</v>
      </c>
      <c r="L63" s="59">
        <v>15306</v>
      </c>
      <c r="M63" s="59">
        <v>0</v>
      </c>
      <c r="N63" s="59">
        <v>0</v>
      </c>
      <c r="O63" s="59">
        <f t="shared" si="81"/>
        <v>538180.38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538180.38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101.57101480806625</v>
      </c>
      <c r="L64" s="60">
        <f>SUM(L63/L60*100)</f>
        <v>85.47972746565398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101.03012053847151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101.03012053847151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85.47972746565398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99.519213326489393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99.519213326489393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78605207</v>
      </c>
      <c r="L68" s="59">
        <f>SUM(L76)</f>
        <v>74229846</v>
      </c>
      <c r="M68" s="59">
        <f t="shared" ref="M68:N71" si="88">SUM(M76)</f>
        <v>0</v>
      </c>
      <c r="N68" s="59">
        <f t="shared" si="88"/>
        <v>0</v>
      </c>
      <c r="O68" s="59">
        <f>SUM(K68:N68)</f>
        <v>152835053</v>
      </c>
      <c r="P68" s="59">
        <f t="shared" ref="P68:R68" si="89">SUM(P76)</f>
        <v>85000000</v>
      </c>
      <c r="Q68" s="59">
        <f t="shared" si="89"/>
        <v>0</v>
      </c>
      <c r="R68" s="59">
        <f t="shared" si="89"/>
        <v>0</v>
      </c>
      <c r="S68" s="59">
        <f>SUM(P68:R68)</f>
        <v>85000000</v>
      </c>
      <c r="T68" s="59">
        <f>SUM(O68,S68)</f>
        <v>237835053</v>
      </c>
      <c r="U68" s="60">
        <f t="shared" ref="U68:U71" si="90">+IFERROR(O68/T68*100,0)</f>
        <v>64.260945168582865</v>
      </c>
      <c r="V68" s="60">
        <f t="shared" ref="V68:V71" si="91">+IFERROR(S68/T68*100,0)</f>
        <v>35.739054831417135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79380732.969999999</v>
      </c>
      <c r="L69" s="59">
        <f t="shared" si="92"/>
        <v>112727216.44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192107949.41</v>
      </c>
      <c r="P69" s="59">
        <f t="shared" ref="P69:R69" si="94">SUM(P77)</f>
        <v>83121727.770000011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83121727.770000011</v>
      </c>
      <c r="T69" s="59">
        <f t="shared" ref="T69:T71" si="96">SUM(O69,S69)</f>
        <v>275229677.18000001</v>
      </c>
      <c r="U69" s="60">
        <f t="shared" si="90"/>
        <v>69.799140622601371</v>
      </c>
      <c r="V69" s="60">
        <f t="shared" si="91"/>
        <v>30.200859377398633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79327214.319999993</v>
      </c>
      <c r="L70" s="59">
        <f t="shared" si="92"/>
        <v>82849899.959999993</v>
      </c>
      <c r="M70" s="59">
        <f t="shared" si="88"/>
        <v>0</v>
      </c>
      <c r="N70" s="59">
        <f t="shared" si="88"/>
        <v>0</v>
      </c>
      <c r="O70" s="59">
        <f t="shared" si="93"/>
        <v>162177114.27999997</v>
      </c>
      <c r="P70" s="59">
        <f t="shared" ref="P70:R71" si="97">SUM(P78)</f>
        <v>83121727.770000011</v>
      </c>
      <c r="Q70" s="59">
        <f t="shared" si="97"/>
        <v>0</v>
      </c>
      <c r="R70" s="59">
        <f t="shared" si="97"/>
        <v>0</v>
      </c>
      <c r="S70" s="59">
        <f t="shared" si="95"/>
        <v>83121727.770000011</v>
      </c>
      <c r="T70" s="59">
        <f t="shared" si="96"/>
        <v>245298842.04999998</v>
      </c>
      <c r="U70" s="60">
        <f t="shared" si="90"/>
        <v>66.114096962162975</v>
      </c>
      <c r="V70" s="60">
        <f t="shared" si="91"/>
        <v>33.885903037837032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79327214.319999993</v>
      </c>
      <c r="L71" s="59">
        <f t="shared" si="92"/>
        <v>82849899.959999993</v>
      </c>
      <c r="M71" s="59">
        <f t="shared" si="88"/>
        <v>0</v>
      </c>
      <c r="N71" s="59">
        <f t="shared" si="88"/>
        <v>0</v>
      </c>
      <c r="O71" s="59">
        <f t="shared" si="93"/>
        <v>162177114.27999997</v>
      </c>
      <c r="P71" s="59">
        <f t="shared" si="97"/>
        <v>83121727.770000011</v>
      </c>
      <c r="Q71" s="59">
        <f t="shared" si="97"/>
        <v>0</v>
      </c>
      <c r="R71" s="59">
        <f t="shared" si="97"/>
        <v>0</v>
      </c>
      <c r="S71" s="59">
        <f t="shared" si="95"/>
        <v>83121727.770000011</v>
      </c>
      <c r="T71" s="59">
        <f t="shared" si="96"/>
        <v>245298842.04999998</v>
      </c>
      <c r="U71" s="60">
        <f t="shared" si="90"/>
        <v>66.114096962162975</v>
      </c>
      <c r="V71" s="60">
        <f t="shared" si="91"/>
        <v>33.885903037837032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100.91852352732815</v>
      </c>
      <c r="L72" s="60">
        <f>SUM(L71/L68*100)</f>
        <v>111.61265235549591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106.11251221275788</v>
      </c>
      <c r="P72" s="60">
        <f t="shared" ref="P72:R72" si="99">SUM(P71/P68*100)</f>
        <v>97.79026796470589</v>
      </c>
      <c r="Q72" s="60" t="e">
        <f t="shared" si="99"/>
        <v>#DIV/0!</v>
      </c>
      <c r="R72" s="60" t="e">
        <f t="shared" si="99"/>
        <v>#DIV/0!</v>
      </c>
      <c r="S72" s="60">
        <f>SUM(S71/S68*100)</f>
        <v>97.79026796470589</v>
      </c>
      <c r="T72" s="60">
        <f>SUM(T71/T68*100)</f>
        <v>103.13822077774213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99.932579798651858</v>
      </c>
      <c r="L73" s="60">
        <f>SUM(L71/L69*100)</f>
        <v>73.495915694944486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84.419783136552496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89.12514252217602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78605207</v>
      </c>
      <c r="L76" s="59">
        <f>SUM(L84,L140)</f>
        <v>74229846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152835053</v>
      </c>
      <c r="P76" s="59">
        <f t="shared" ref="P76:R79" si="103">SUM(P84,P140)</f>
        <v>85000000</v>
      </c>
      <c r="Q76" s="59">
        <f t="shared" si="103"/>
        <v>0</v>
      </c>
      <c r="R76" s="59">
        <f t="shared" si="103"/>
        <v>0</v>
      </c>
      <c r="S76" s="59">
        <f>SUM(P76:R76)</f>
        <v>85000000</v>
      </c>
      <c r="T76" s="59">
        <f>SUM(O76,S76)</f>
        <v>237835053</v>
      </c>
      <c r="U76" s="60">
        <f t="shared" ref="U76:U79" si="104">+IFERROR(O76/T76*100,0)</f>
        <v>64.260945168582865</v>
      </c>
      <c r="V76" s="60">
        <f t="shared" ref="V76:V79" si="105">+IFERROR(S76/T76*100,0)</f>
        <v>35.739054831417135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79380732.969999999</v>
      </c>
      <c r="L77" s="59">
        <f t="shared" si="106"/>
        <v>112727216.44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192107949.41</v>
      </c>
      <c r="P77" s="59">
        <f t="shared" si="103"/>
        <v>83121727.770000011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83121727.770000011</v>
      </c>
      <c r="T77" s="59">
        <f t="shared" ref="T77:T79" si="109">SUM(O77,S77)</f>
        <v>275229677.18000001</v>
      </c>
      <c r="U77" s="60">
        <f t="shared" si="104"/>
        <v>69.799140622601371</v>
      </c>
      <c r="V77" s="60">
        <f t="shared" si="105"/>
        <v>30.200859377398633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79327214.319999993</v>
      </c>
      <c r="L78" s="59">
        <f t="shared" si="106"/>
        <v>82849899.959999993</v>
      </c>
      <c r="M78" s="59">
        <f t="shared" si="102"/>
        <v>0</v>
      </c>
      <c r="N78" s="59">
        <f t="shared" si="102"/>
        <v>0</v>
      </c>
      <c r="O78" s="59">
        <f t="shared" si="107"/>
        <v>162177114.27999997</v>
      </c>
      <c r="P78" s="59">
        <f t="shared" si="103"/>
        <v>83121727.770000011</v>
      </c>
      <c r="Q78" s="59">
        <f t="shared" si="103"/>
        <v>0</v>
      </c>
      <c r="R78" s="59">
        <f t="shared" si="103"/>
        <v>0</v>
      </c>
      <c r="S78" s="59">
        <f t="shared" si="108"/>
        <v>83121727.770000011</v>
      </c>
      <c r="T78" s="59">
        <f t="shared" si="109"/>
        <v>245298842.04999998</v>
      </c>
      <c r="U78" s="60">
        <f t="shared" si="104"/>
        <v>66.114096962162975</v>
      </c>
      <c r="V78" s="60">
        <f t="shared" si="105"/>
        <v>33.885903037837032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79327214.319999993</v>
      </c>
      <c r="L79" s="59">
        <f t="shared" si="106"/>
        <v>82849899.959999993</v>
      </c>
      <c r="M79" s="59">
        <f t="shared" si="102"/>
        <v>0</v>
      </c>
      <c r="N79" s="59">
        <f t="shared" si="102"/>
        <v>0</v>
      </c>
      <c r="O79" s="59">
        <f t="shared" si="107"/>
        <v>162177114.27999997</v>
      </c>
      <c r="P79" s="59">
        <f t="shared" si="103"/>
        <v>83121727.770000011</v>
      </c>
      <c r="Q79" s="59">
        <f t="shared" si="103"/>
        <v>0</v>
      </c>
      <c r="R79" s="59">
        <f t="shared" si="103"/>
        <v>0</v>
      </c>
      <c r="S79" s="59">
        <f t="shared" si="108"/>
        <v>83121727.770000011</v>
      </c>
      <c r="T79" s="59">
        <f t="shared" si="109"/>
        <v>245298842.04999998</v>
      </c>
      <c r="U79" s="60">
        <f t="shared" si="104"/>
        <v>66.114096962162975</v>
      </c>
      <c r="V79" s="60">
        <f t="shared" si="105"/>
        <v>33.885903037837032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100.91852352732815</v>
      </c>
      <c r="L80" s="60">
        <f>SUM(L79/L76*100)</f>
        <v>111.61265235549591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106.11251221275788</v>
      </c>
      <c r="P80" s="60">
        <f t="shared" ref="P80:R80" si="111">SUM(P79/P76*100)</f>
        <v>97.79026796470589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97.79026796470589</v>
      </c>
      <c r="T80" s="60">
        <f>SUM(T79/T76*100)</f>
        <v>103.13822077774213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99.932579798651858</v>
      </c>
      <c r="L81" s="60">
        <f>SUM(L79/L77*100)</f>
        <v>73.495915694944486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84.419783136552496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89.12514252217602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78171864</v>
      </c>
      <c r="L84" s="59">
        <f>SUM(L92,L116)</f>
        <v>73873516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152045380</v>
      </c>
      <c r="P84" s="59">
        <f t="shared" ref="P84:R87" si="115">SUM(P92,P116)</f>
        <v>85000000</v>
      </c>
      <c r="Q84" s="59">
        <f t="shared" si="115"/>
        <v>0</v>
      </c>
      <c r="R84" s="59">
        <f t="shared" si="115"/>
        <v>0</v>
      </c>
      <c r="S84" s="59">
        <f>SUM(P84:R84)</f>
        <v>85000000</v>
      </c>
      <c r="T84" s="59">
        <f>SUM(O84,S84)</f>
        <v>237045380</v>
      </c>
      <c r="U84" s="60">
        <f t="shared" ref="U84:U87" si="116">+IFERROR(O84/T84*100,0)</f>
        <v>64.141887093517695</v>
      </c>
      <c r="V84" s="60">
        <f t="shared" ref="V84:V87" si="117">+IFERROR(S84/T84*100,0)</f>
        <v>35.85811290648229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78939479.159999996</v>
      </c>
      <c r="L85" s="59">
        <f>SUM(L93,L117)</f>
        <v>112370886.44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191310365.59999999</v>
      </c>
      <c r="P85" s="59">
        <f t="shared" si="115"/>
        <v>83121727.770000011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83121727.770000011</v>
      </c>
      <c r="T85" s="59">
        <f t="shared" ref="T85:T87" si="121">SUM(O85,S85)</f>
        <v>274432093.37</v>
      </c>
      <c r="U85" s="60">
        <f t="shared" si="116"/>
        <v>69.711367665030323</v>
      </c>
      <c r="V85" s="60">
        <f t="shared" si="117"/>
        <v>30.288632334969684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78885960.50999999</v>
      </c>
      <c r="L86" s="59">
        <f>SUM(L94,L118)</f>
        <v>82841837.959999993</v>
      </c>
      <c r="M86" s="59">
        <f t="shared" si="114"/>
        <v>0</v>
      </c>
      <c r="N86" s="59">
        <f t="shared" si="114"/>
        <v>0</v>
      </c>
      <c r="O86" s="59">
        <f t="shared" si="119"/>
        <v>161727798.46999997</v>
      </c>
      <c r="P86" s="59">
        <f t="shared" si="115"/>
        <v>83121727.770000011</v>
      </c>
      <c r="Q86" s="59">
        <f t="shared" si="115"/>
        <v>0</v>
      </c>
      <c r="R86" s="59">
        <f t="shared" si="115"/>
        <v>0</v>
      </c>
      <c r="S86" s="59">
        <f t="shared" si="120"/>
        <v>83121727.770000011</v>
      </c>
      <c r="T86" s="59">
        <f t="shared" si="121"/>
        <v>244849526.23999998</v>
      </c>
      <c r="U86" s="60">
        <f t="shared" si="116"/>
        <v>66.05191398715445</v>
      </c>
      <c r="V86" s="60">
        <f t="shared" si="117"/>
        <v>33.948086012845543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78885960.50999999</v>
      </c>
      <c r="L87" s="59">
        <f>SUM(L95,L119)</f>
        <v>82841837.959999993</v>
      </c>
      <c r="M87" s="59">
        <f t="shared" si="114"/>
        <v>0</v>
      </c>
      <c r="N87" s="59">
        <f t="shared" si="114"/>
        <v>0</v>
      </c>
      <c r="O87" s="59">
        <f t="shared" si="119"/>
        <v>161727798.46999997</v>
      </c>
      <c r="P87" s="59">
        <f t="shared" si="115"/>
        <v>83121727.770000011</v>
      </c>
      <c r="Q87" s="59">
        <f t="shared" si="115"/>
        <v>0</v>
      </c>
      <c r="R87" s="59">
        <f t="shared" si="115"/>
        <v>0</v>
      </c>
      <c r="S87" s="59">
        <f t="shared" si="120"/>
        <v>83121727.770000011</v>
      </c>
      <c r="T87" s="59">
        <f t="shared" si="121"/>
        <v>244849526.23999998</v>
      </c>
      <c r="U87" s="60">
        <f t="shared" si="116"/>
        <v>66.05191398715445</v>
      </c>
      <c r="V87" s="60">
        <f t="shared" si="117"/>
        <v>33.948086012845543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100.91349556408171</v>
      </c>
      <c r="L88" s="60">
        <f>SUM(L87/L84*100)</f>
        <v>112.14010439140327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106.36811093503793</v>
      </c>
      <c r="P88" s="60">
        <f t="shared" ref="P88:R88" si="123">SUM(P87/P84*100)</f>
        <v>97.79026796470589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97.79026796470589</v>
      </c>
      <c r="T88" s="60">
        <f>SUM(T87/T84*100)</f>
        <v>103.29225831779551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99.9322029349959</v>
      </c>
      <c r="L89" s="60">
        <f>SUM(L87/L85*100)</f>
        <v>73.721798042621188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84.536871780459336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89.22044183436094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3009398</v>
      </c>
      <c r="L92" s="59">
        <f>SUM(L100)</f>
        <v>799335</v>
      </c>
      <c r="M92" s="59">
        <f t="shared" ref="M92:N95" si="126">SUM(M100)</f>
        <v>0</v>
      </c>
      <c r="N92" s="59">
        <f t="shared" si="126"/>
        <v>0</v>
      </c>
      <c r="O92" s="59">
        <f>SUM(K92:N92)</f>
        <v>3808733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3808733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3062916.6500000004</v>
      </c>
      <c r="L93" s="59">
        <f t="shared" ref="K93:L95" si="130">SUM(L101)</f>
        <v>1121982.82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4184899.4700000007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4184899.4700000007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3009398</v>
      </c>
      <c r="L94" s="59">
        <f t="shared" si="130"/>
        <v>612402.09000000008</v>
      </c>
      <c r="M94" s="59">
        <f t="shared" si="126"/>
        <v>0</v>
      </c>
      <c r="N94" s="59">
        <f t="shared" si="126"/>
        <v>0</v>
      </c>
      <c r="O94" s="59">
        <f t="shared" si="131"/>
        <v>3621800.09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3621800.09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3009398</v>
      </c>
      <c r="L95" s="59">
        <f t="shared" si="130"/>
        <v>612402.09000000008</v>
      </c>
      <c r="M95" s="59">
        <f t="shared" si="126"/>
        <v>0</v>
      </c>
      <c r="N95" s="59">
        <f t="shared" si="126"/>
        <v>0</v>
      </c>
      <c r="O95" s="59">
        <f t="shared" si="131"/>
        <v>3621800.09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3621800.09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100</v>
      </c>
      <c r="L96" s="60">
        <f>SUM(L95/L92*100)</f>
        <v>76.613946593105524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95.091992271445648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95.091992271445648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98.252689964645285</v>
      </c>
      <c r="L97" s="60">
        <f>SUM(L95/L93*100)</f>
        <v>54.582127202268573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86.544494460699667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86.544494460699667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3009398</v>
      </c>
      <c r="L100" s="59">
        <f t="shared" ref="L100:N103" si="140">SUM(L108)</f>
        <v>799335</v>
      </c>
      <c r="M100" s="59">
        <f t="shared" si="140"/>
        <v>0</v>
      </c>
      <c r="N100" s="59">
        <f t="shared" si="140"/>
        <v>0</v>
      </c>
      <c r="O100" s="59">
        <f>SUM(K100:N100)</f>
        <v>3808733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3808733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3062916.6500000004</v>
      </c>
      <c r="L101" s="59">
        <f t="shared" si="140"/>
        <v>1121982.82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4184899.4700000007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4184899.4700000007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3009398</v>
      </c>
      <c r="L102" s="59">
        <f t="shared" si="140"/>
        <v>612402.09000000008</v>
      </c>
      <c r="M102" s="59">
        <f t="shared" si="140"/>
        <v>0</v>
      </c>
      <c r="N102" s="59">
        <f t="shared" si="140"/>
        <v>0</v>
      </c>
      <c r="O102" s="59">
        <f t="shared" si="144"/>
        <v>3621800.09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3621800.09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3009398</v>
      </c>
      <c r="L103" s="59">
        <f>SUM(L111)</f>
        <v>612402.09000000008</v>
      </c>
      <c r="M103" s="59">
        <f t="shared" si="140"/>
        <v>0</v>
      </c>
      <c r="N103" s="59">
        <f t="shared" si="140"/>
        <v>0</v>
      </c>
      <c r="O103" s="59">
        <f t="shared" si="144"/>
        <v>3621800.09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3621800.09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100</v>
      </c>
      <c r="L104" s="60">
        <f>SUM(L103/L100*100)</f>
        <v>76.613946593105524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95.091992271445648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95.091992271445648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98.252689964645285</v>
      </c>
      <c r="L105" s="60">
        <f>SUM(L103/L101*100)</f>
        <v>54.582127202268573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86.544494460699667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86.544494460699667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3009398</v>
      </c>
      <c r="L108" s="59">
        <v>799335</v>
      </c>
      <c r="M108" s="59">
        <v>0</v>
      </c>
      <c r="N108" s="59">
        <v>0</v>
      </c>
      <c r="O108" s="59">
        <f>SUM(K108:N108)</f>
        <v>3808733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3808733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3062916.6500000004</v>
      </c>
      <c r="L109" s="59">
        <v>1121982.82</v>
      </c>
      <c r="M109" s="59">
        <v>0</v>
      </c>
      <c r="N109" s="59">
        <v>0</v>
      </c>
      <c r="O109" s="59">
        <f>SUM(K109:N109)</f>
        <v>4184899.4700000007</v>
      </c>
      <c r="P109" s="59">
        <v>0</v>
      </c>
      <c r="Q109" s="59">
        <v>0</v>
      </c>
      <c r="R109" s="59">
        <v>0</v>
      </c>
      <c r="S109" s="59">
        <f t="shared" ref="S109:S111" si="156">SUM(P109:R109)</f>
        <v>0</v>
      </c>
      <c r="T109" s="59">
        <f t="shared" ref="T109:T111" si="157">SUM(O109,S109)</f>
        <v>4184899.4700000007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3009398</v>
      </c>
      <c r="L110" s="59">
        <v>612402.09000000008</v>
      </c>
      <c r="M110" s="59">
        <v>0</v>
      </c>
      <c r="N110" s="59">
        <v>0</v>
      </c>
      <c r="O110" s="59">
        <f>SUM(K110:N110)</f>
        <v>3621800.09</v>
      </c>
      <c r="P110" s="59">
        <v>0</v>
      </c>
      <c r="Q110" s="59">
        <v>0</v>
      </c>
      <c r="R110" s="59">
        <v>0</v>
      </c>
      <c r="S110" s="59">
        <f t="shared" si="156"/>
        <v>0</v>
      </c>
      <c r="T110" s="59">
        <f t="shared" si="157"/>
        <v>3621800.09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3009398</v>
      </c>
      <c r="L111" s="59">
        <v>612402.09000000008</v>
      </c>
      <c r="M111" s="59">
        <v>0</v>
      </c>
      <c r="N111" s="59">
        <v>0</v>
      </c>
      <c r="O111" s="59">
        <f>SUM(K111:N111)</f>
        <v>3621800.09</v>
      </c>
      <c r="P111" s="59">
        <v>0</v>
      </c>
      <c r="Q111" s="59">
        <v>0</v>
      </c>
      <c r="R111" s="59">
        <v>0</v>
      </c>
      <c r="S111" s="59">
        <f t="shared" si="156"/>
        <v>0</v>
      </c>
      <c r="T111" s="59">
        <f t="shared" si="157"/>
        <v>3621800.09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100</v>
      </c>
      <c r="L112" s="60">
        <f>SUM(L111/L108*100)</f>
        <v>76.613946593105524</v>
      </c>
      <c r="M112" s="60" t="e">
        <f t="shared" ref="M112:N112" si="158">SUM(M111/M108*100)</f>
        <v>#DIV/0!</v>
      </c>
      <c r="N112" s="60" t="e">
        <f t="shared" si="158"/>
        <v>#DIV/0!</v>
      </c>
      <c r="O112" s="60">
        <f>SUM(O111/O108*100)</f>
        <v>95.091992271445648</v>
      </c>
      <c r="P112" s="60" t="e">
        <f t="shared" ref="P112:R112" si="159">SUM(P111/P108*100)</f>
        <v>#DIV/0!</v>
      </c>
      <c r="Q112" s="60" t="e">
        <f t="shared" si="159"/>
        <v>#DIV/0!</v>
      </c>
      <c r="R112" s="60" t="e">
        <f t="shared" si="159"/>
        <v>#DIV/0!</v>
      </c>
      <c r="S112" s="60" t="e">
        <f>SUM(S111/S108*100)</f>
        <v>#DIV/0!</v>
      </c>
      <c r="T112" s="60">
        <f>SUM(T111/T108*100)</f>
        <v>95.091992271445648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98.252689964645285</v>
      </c>
      <c r="L113" s="60">
        <f>SUM(L111/L109*100)</f>
        <v>54.582127202268573</v>
      </c>
      <c r="M113" s="60" t="e">
        <f t="shared" ref="M113:N113" si="160">SUM(M111/M109*100)</f>
        <v>#DIV/0!</v>
      </c>
      <c r="N113" s="60" t="e">
        <f t="shared" si="160"/>
        <v>#DIV/0!</v>
      </c>
      <c r="O113" s="60">
        <f>SUM(O111/O109*100)</f>
        <v>86.544494460699667</v>
      </c>
      <c r="P113" s="60" t="e">
        <f t="shared" ref="P113:R113" si="161">SUM(P111/P109*100)</f>
        <v>#DIV/0!</v>
      </c>
      <c r="Q113" s="60" t="e">
        <f t="shared" si="161"/>
        <v>#DIV/0!</v>
      </c>
      <c r="R113" s="60" t="e">
        <f t="shared" si="161"/>
        <v>#DIV/0!</v>
      </c>
      <c r="S113" s="60" t="e">
        <f>SUM(S111/S109*100)</f>
        <v>#DIV/0!</v>
      </c>
      <c r="T113" s="60">
        <f>SUM(T111/T109*100)</f>
        <v>86.544494460699667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75162466</v>
      </c>
      <c r="L116" s="59">
        <f>SUM(L124)</f>
        <v>73074181</v>
      </c>
      <c r="M116" s="59">
        <f t="shared" ref="M116:N119" si="162">SUM(M124)</f>
        <v>0</v>
      </c>
      <c r="N116" s="59">
        <f t="shared" si="162"/>
        <v>0</v>
      </c>
      <c r="O116" s="59">
        <f>SUM(K116:N116)</f>
        <v>148236647</v>
      </c>
      <c r="P116" s="59">
        <f t="shared" ref="P116:R116" si="163">SUM(P124)</f>
        <v>85000000</v>
      </c>
      <c r="Q116" s="59">
        <f t="shared" si="163"/>
        <v>0</v>
      </c>
      <c r="R116" s="59">
        <f t="shared" si="163"/>
        <v>0</v>
      </c>
      <c r="S116" s="59">
        <f>SUM(P116:R116)</f>
        <v>85000000</v>
      </c>
      <c r="T116" s="59">
        <f>SUM(O116,S116)</f>
        <v>233236647</v>
      </c>
      <c r="U116" s="60">
        <f t="shared" ref="U116:U119" si="164">+IFERROR(O116/T116*100,0)</f>
        <v>63.556327406816138</v>
      </c>
      <c r="V116" s="60">
        <f t="shared" ref="V116:V119" si="165">+IFERROR(S116/T116*100,0)</f>
        <v>36.443672593183869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6">SUM(K125)</f>
        <v>75876562.50999999</v>
      </c>
      <c r="L117" s="59">
        <f t="shared" si="166"/>
        <v>111248903.62</v>
      </c>
      <c r="M117" s="59">
        <f t="shared" si="162"/>
        <v>0</v>
      </c>
      <c r="N117" s="59">
        <f t="shared" si="162"/>
        <v>0</v>
      </c>
      <c r="O117" s="59">
        <f t="shared" ref="O117:O119" si="167">SUM(K117:N117)</f>
        <v>187125466.13</v>
      </c>
      <c r="P117" s="59">
        <f t="shared" ref="P117:R117" si="168">SUM(P125)</f>
        <v>83121727.770000011</v>
      </c>
      <c r="Q117" s="59">
        <f t="shared" si="168"/>
        <v>0</v>
      </c>
      <c r="R117" s="59">
        <f t="shared" si="168"/>
        <v>0</v>
      </c>
      <c r="S117" s="59">
        <f t="shared" ref="S117:S119" si="169">SUM(P117:R117)</f>
        <v>83121727.770000011</v>
      </c>
      <c r="T117" s="59">
        <f t="shared" ref="T117:T119" si="170">SUM(O117,S117)</f>
        <v>270247193.89999998</v>
      </c>
      <c r="U117" s="60">
        <f t="shared" si="164"/>
        <v>69.242334556577248</v>
      </c>
      <c r="V117" s="60">
        <f t="shared" si="165"/>
        <v>30.757665443422766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6"/>
        <v>75876562.50999999</v>
      </c>
      <c r="L118" s="59">
        <f t="shared" si="166"/>
        <v>82229435.86999999</v>
      </c>
      <c r="M118" s="59">
        <f t="shared" si="162"/>
        <v>0</v>
      </c>
      <c r="N118" s="59">
        <f t="shared" si="162"/>
        <v>0</v>
      </c>
      <c r="O118" s="59">
        <f t="shared" si="167"/>
        <v>158105998.38</v>
      </c>
      <c r="P118" s="59">
        <f t="shared" ref="P118:R119" si="171">SUM(P126)</f>
        <v>83121727.770000011</v>
      </c>
      <c r="Q118" s="59">
        <f t="shared" si="171"/>
        <v>0</v>
      </c>
      <c r="R118" s="59">
        <f t="shared" si="171"/>
        <v>0</v>
      </c>
      <c r="S118" s="59">
        <f t="shared" si="169"/>
        <v>83121727.770000011</v>
      </c>
      <c r="T118" s="59">
        <f t="shared" si="170"/>
        <v>241227726.15000001</v>
      </c>
      <c r="U118" s="60">
        <f t="shared" si="164"/>
        <v>65.542216437295721</v>
      </c>
      <c r="V118" s="60">
        <f t="shared" si="165"/>
        <v>34.457783562704286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6"/>
        <v>75876562.50999999</v>
      </c>
      <c r="L119" s="59">
        <f t="shared" si="166"/>
        <v>82229435.86999999</v>
      </c>
      <c r="M119" s="59">
        <f t="shared" si="162"/>
        <v>0</v>
      </c>
      <c r="N119" s="59">
        <f t="shared" si="162"/>
        <v>0</v>
      </c>
      <c r="O119" s="59">
        <f t="shared" si="167"/>
        <v>158105998.38</v>
      </c>
      <c r="P119" s="59">
        <f t="shared" si="171"/>
        <v>83121727.770000011</v>
      </c>
      <c r="Q119" s="59">
        <f t="shared" si="171"/>
        <v>0</v>
      </c>
      <c r="R119" s="59">
        <f t="shared" si="171"/>
        <v>0</v>
      </c>
      <c r="S119" s="59">
        <f t="shared" si="169"/>
        <v>83121727.770000011</v>
      </c>
      <c r="T119" s="59">
        <f t="shared" si="170"/>
        <v>241227726.15000001</v>
      </c>
      <c r="U119" s="60">
        <f t="shared" si="164"/>
        <v>65.542216437295721</v>
      </c>
      <c r="V119" s="60">
        <f t="shared" si="165"/>
        <v>34.457783562704286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100.95007062434591</v>
      </c>
      <c r="L120" s="60">
        <f>SUM(L119/L116*100)</f>
        <v>112.52871362321528</v>
      </c>
      <c r="M120" s="60" t="e">
        <f t="shared" ref="M120:N120" si="172">SUM(M119/M116*100)</f>
        <v>#DIV/0!</v>
      </c>
      <c r="N120" s="60" t="e">
        <f t="shared" si="172"/>
        <v>#DIV/0!</v>
      </c>
      <c r="O120" s="60">
        <f>SUM(O119/O116*100)</f>
        <v>106.65783500890977</v>
      </c>
      <c r="P120" s="60">
        <f t="shared" ref="P120:R120" si="173">SUM(P119/P116*100)</f>
        <v>97.79026796470589</v>
      </c>
      <c r="Q120" s="60" t="e">
        <f t="shared" si="173"/>
        <v>#DIV/0!</v>
      </c>
      <c r="R120" s="60" t="e">
        <f t="shared" si="173"/>
        <v>#DIV/0!</v>
      </c>
      <c r="S120" s="60">
        <f>SUM(S119/S116*100)</f>
        <v>97.79026796470589</v>
      </c>
      <c r="T120" s="60">
        <f>SUM(T119/T116*100)</f>
        <v>103.42616790833902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73.914828096532375</v>
      </c>
      <c r="M121" s="60" t="e">
        <f t="shared" ref="M121:N121" si="174">SUM(M119/M117*100)</f>
        <v>#DIV/0!</v>
      </c>
      <c r="N121" s="60" t="e">
        <f t="shared" si="174"/>
        <v>#DIV/0!</v>
      </c>
      <c r="O121" s="60">
        <f>SUM(O119/O117*100)</f>
        <v>84.491973032767447</v>
      </c>
      <c r="P121" s="60">
        <f t="shared" ref="P121:R121" si="175">SUM(P119/P117*100)</f>
        <v>100</v>
      </c>
      <c r="Q121" s="60" t="e">
        <f t="shared" si="175"/>
        <v>#DIV/0!</v>
      </c>
      <c r="R121" s="60" t="e">
        <f t="shared" si="175"/>
        <v>#DIV/0!</v>
      </c>
      <c r="S121" s="60">
        <f>SUM(S119/S117*100)</f>
        <v>100</v>
      </c>
      <c r="T121" s="60">
        <f>SUM(T119/T117*100)</f>
        <v>89.261880084224629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75162466</v>
      </c>
      <c r="L124" s="59">
        <f>SUM(L132)</f>
        <v>73074181</v>
      </c>
      <c r="M124" s="59">
        <f t="shared" ref="M124:N127" si="176">SUM(M132)</f>
        <v>0</v>
      </c>
      <c r="N124" s="59">
        <f t="shared" si="176"/>
        <v>0</v>
      </c>
      <c r="O124" s="59">
        <f>SUM(K124:N124)</f>
        <v>148236647</v>
      </c>
      <c r="P124" s="59">
        <f t="shared" ref="P124:R124" si="177">SUM(P132)</f>
        <v>85000000</v>
      </c>
      <c r="Q124" s="59">
        <f t="shared" si="177"/>
        <v>0</v>
      </c>
      <c r="R124" s="59">
        <f t="shared" si="177"/>
        <v>0</v>
      </c>
      <c r="S124" s="59">
        <f>SUM(P124:R124)</f>
        <v>85000000</v>
      </c>
      <c r="T124" s="59">
        <f>SUM(O124,S124)</f>
        <v>233236647</v>
      </c>
      <c r="U124" s="60">
        <f t="shared" ref="U124:U127" si="178">+IFERROR(O124/T124*100,0)</f>
        <v>63.556327406816138</v>
      </c>
      <c r="V124" s="60">
        <f t="shared" ref="V124:V127" si="179">+IFERROR(S124/T124*100,0)</f>
        <v>36.443672593183869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75876562.50999999</v>
      </c>
      <c r="L125" s="59">
        <f t="shared" ref="L125:L126" si="180">SUM(L133)</f>
        <v>111248903.62</v>
      </c>
      <c r="M125" s="59">
        <f t="shared" si="176"/>
        <v>0</v>
      </c>
      <c r="N125" s="59">
        <f t="shared" si="176"/>
        <v>0</v>
      </c>
      <c r="O125" s="59">
        <f t="shared" ref="O125:O127" si="181">SUM(K125:N125)</f>
        <v>187125466.13</v>
      </c>
      <c r="P125" s="59">
        <f t="shared" ref="P125:R125" si="182">SUM(P133)</f>
        <v>83121727.770000011</v>
      </c>
      <c r="Q125" s="59">
        <f t="shared" si="182"/>
        <v>0</v>
      </c>
      <c r="R125" s="59">
        <f t="shared" si="182"/>
        <v>0</v>
      </c>
      <c r="S125" s="59">
        <f t="shared" ref="S125:S127" si="183">SUM(P125:R125)</f>
        <v>83121727.770000011</v>
      </c>
      <c r="T125" s="59">
        <f t="shared" ref="T125:T127" si="184">SUM(O125,S125)</f>
        <v>270247193.89999998</v>
      </c>
      <c r="U125" s="60">
        <f t="shared" si="178"/>
        <v>69.242334556577248</v>
      </c>
      <c r="V125" s="60">
        <f t="shared" si="179"/>
        <v>30.757665443422766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75876562.50999999</v>
      </c>
      <c r="L126" s="59">
        <f t="shared" si="180"/>
        <v>82229435.86999999</v>
      </c>
      <c r="M126" s="59">
        <f t="shared" si="176"/>
        <v>0</v>
      </c>
      <c r="N126" s="59">
        <f t="shared" si="176"/>
        <v>0</v>
      </c>
      <c r="O126" s="59">
        <f t="shared" si="181"/>
        <v>158105998.38</v>
      </c>
      <c r="P126" s="59">
        <f t="shared" ref="P126:R127" si="185">SUM(P134)</f>
        <v>83121727.770000011</v>
      </c>
      <c r="Q126" s="59">
        <f t="shared" si="185"/>
        <v>0</v>
      </c>
      <c r="R126" s="59">
        <f t="shared" si="185"/>
        <v>0</v>
      </c>
      <c r="S126" s="59">
        <f t="shared" si="183"/>
        <v>83121727.770000011</v>
      </c>
      <c r="T126" s="59">
        <f t="shared" si="184"/>
        <v>241227726.15000001</v>
      </c>
      <c r="U126" s="60">
        <f t="shared" si="178"/>
        <v>65.542216437295721</v>
      </c>
      <c r="V126" s="60">
        <f t="shared" si="179"/>
        <v>34.457783562704286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75876562.50999999</v>
      </c>
      <c r="L127" s="59">
        <f>SUM(L135)</f>
        <v>82229435.86999999</v>
      </c>
      <c r="M127" s="59">
        <f t="shared" si="176"/>
        <v>0</v>
      </c>
      <c r="N127" s="59">
        <f t="shared" si="176"/>
        <v>0</v>
      </c>
      <c r="O127" s="59">
        <f t="shared" si="181"/>
        <v>158105998.38</v>
      </c>
      <c r="P127" s="59">
        <f t="shared" si="185"/>
        <v>83121727.770000011</v>
      </c>
      <c r="Q127" s="59">
        <f t="shared" si="185"/>
        <v>0</v>
      </c>
      <c r="R127" s="59">
        <f t="shared" si="185"/>
        <v>0</v>
      </c>
      <c r="S127" s="59">
        <f t="shared" si="183"/>
        <v>83121727.770000011</v>
      </c>
      <c r="T127" s="59">
        <f t="shared" si="184"/>
        <v>241227726.15000001</v>
      </c>
      <c r="U127" s="60">
        <f t="shared" si="178"/>
        <v>65.542216437295721</v>
      </c>
      <c r="V127" s="60">
        <f t="shared" si="179"/>
        <v>34.457783562704286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100.95007062434591</v>
      </c>
      <c r="L128" s="60">
        <f>SUM(L127/L124*100)</f>
        <v>112.52871362321528</v>
      </c>
      <c r="M128" s="60" t="e">
        <f t="shared" ref="M128:N128" si="186">SUM(M127/M124*100)</f>
        <v>#DIV/0!</v>
      </c>
      <c r="N128" s="60" t="e">
        <f t="shared" si="186"/>
        <v>#DIV/0!</v>
      </c>
      <c r="O128" s="60">
        <f>SUM(O127/O124*100)</f>
        <v>106.65783500890977</v>
      </c>
      <c r="P128" s="60">
        <f t="shared" ref="P128:R128" si="187">SUM(P127/P124*100)</f>
        <v>97.79026796470589</v>
      </c>
      <c r="Q128" s="60" t="e">
        <f t="shared" si="187"/>
        <v>#DIV/0!</v>
      </c>
      <c r="R128" s="60" t="e">
        <f t="shared" si="187"/>
        <v>#DIV/0!</v>
      </c>
      <c r="S128" s="60">
        <f>SUM(S127/S124*100)</f>
        <v>97.79026796470589</v>
      </c>
      <c r="T128" s="60">
        <f>SUM(T127/T124*100)</f>
        <v>103.42616790833902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73.914828096532375</v>
      </c>
      <c r="M129" s="60" t="e">
        <f t="shared" ref="M129:N129" si="188">SUM(M127/M125*100)</f>
        <v>#DIV/0!</v>
      </c>
      <c r="N129" s="60" t="e">
        <f t="shared" si="188"/>
        <v>#DIV/0!</v>
      </c>
      <c r="O129" s="60">
        <f>SUM(O127/O125*100)</f>
        <v>84.491973032767447</v>
      </c>
      <c r="P129" s="60">
        <f t="shared" ref="P129:R129" si="189">SUM(P127/P125*100)</f>
        <v>100</v>
      </c>
      <c r="Q129" s="60" t="e">
        <f t="shared" si="189"/>
        <v>#DIV/0!</v>
      </c>
      <c r="R129" s="60" t="e">
        <f t="shared" si="189"/>
        <v>#DIV/0!</v>
      </c>
      <c r="S129" s="60">
        <f>SUM(S127/S125*100)</f>
        <v>100</v>
      </c>
      <c r="T129" s="60">
        <f>SUM(T127/T125*100)</f>
        <v>89.261880084224629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75162466</v>
      </c>
      <c r="L132" s="59">
        <v>73074181</v>
      </c>
      <c r="M132" s="59">
        <v>0</v>
      </c>
      <c r="N132" s="59">
        <v>0</v>
      </c>
      <c r="O132" s="59">
        <f>SUM(K132:N132)</f>
        <v>148236647</v>
      </c>
      <c r="P132" s="59">
        <v>85000000</v>
      </c>
      <c r="Q132" s="59">
        <v>0</v>
      </c>
      <c r="R132" s="59">
        <v>0</v>
      </c>
      <c r="S132" s="59">
        <f>SUM(P132:R132)</f>
        <v>85000000</v>
      </c>
      <c r="T132" s="59">
        <f>SUM(O132,S132)</f>
        <v>233236647</v>
      </c>
      <c r="U132" s="60">
        <f t="shared" ref="U132:U135" si="190">+IFERROR(O132/T132*100,0)</f>
        <v>63.556327406816138</v>
      </c>
      <c r="V132" s="60">
        <f t="shared" ref="V132:V135" si="191">+IFERROR(S132/T132*100,0)</f>
        <v>36.443672593183869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75876562.50999999</v>
      </c>
      <c r="L133" s="59">
        <v>111248903.62</v>
      </c>
      <c r="M133" s="59">
        <v>0</v>
      </c>
      <c r="N133" s="59">
        <v>0</v>
      </c>
      <c r="O133" s="59">
        <f t="shared" ref="O133:O135" si="192">SUM(K133:N133)</f>
        <v>187125466.13</v>
      </c>
      <c r="P133" s="59">
        <v>83121727.770000011</v>
      </c>
      <c r="Q133" s="59">
        <v>0</v>
      </c>
      <c r="R133" s="59">
        <v>0</v>
      </c>
      <c r="S133" s="59">
        <f t="shared" ref="S133:S135" si="193">SUM(P133:R133)</f>
        <v>83121727.770000011</v>
      </c>
      <c r="T133" s="59">
        <f t="shared" ref="T133:T135" si="194">SUM(O133,S133)</f>
        <v>270247193.89999998</v>
      </c>
      <c r="U133" s="60">
        <f t="shared" si="190"/>
        <v>69.242334556577248</v>
      </c>
      <c r="V133" s="60">
        <f t="shared" si="191"/>
        <v>30.757665443422766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75876562.50999999</v>
      </c>
      <c r="L134" s="59">
        <v>82229435.86999999</v>
      </c>
      <c r="M134" s="59">
        <v>0</v>
      </c>
      <c r="N134" s="59">
        <v>0</v>
      </c>
      <c r="O134" s="59">
        <f t="shared" si="192"/>
        <v>158105998.38</v>
      </c>
      <c r="P134" s="59">
        <v>83121727.770000011</v>
      </c>
      <c r="Q134" s="59">
        <v>0</v>
      </c>
      <c r="R134" s="59">
        <v>0</v>
      </c>
      <c r="S134" s="59">
        <f t="shared" si="193"/>
        <v>83121727.770000011</v>
      </c>
      <c r="T134" s="59">
        <f t="shared" si="194"/>
        <v>241227726.15000001</v>
      </c>
      <c r="U134" s="60">
        <f t="shared" si="190"/>
        <v>65.542216437295721</v>
      </c>
      <c r="V134" s="60">
        <f t="shared" si="191"/>
        <v>34.457783562704286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75876562.50999999</v>
      </c>
      <c r="L135" s="59">
        <v>82229435.86999999</v>
      </c>
      <c r="M135" s="59">
        <v>0</v>
      </c>
      <c r="N135" s="59">
        <v>0</v>
      </c>
      <c r="O135" s="59">
        <f t="shared" si="192"/>
        <v>158105998.38</v>
      </c>
      <c r="P135" s="59">
        <v>83121727.770000011</v>
      </c>
      <c r="Q135" s="59">
        <v>0</v>
      </c>
      <c r="R135" s="59">
        <v>0</v>
      </c>
      <c r="S135" s="59">
        <f t="shared" si="193"/>
        <v>83121727.770000011</v>
      </c>
      <c r="T135" s="59">
        <f t="shared" si="194"/>
        <v>241227726.15000001</v>
      </c>
      <c r="U135" s="60">
        <f t="shared" si="190"/>
        <v>65.542216437295721</v>
      </c>
      <c r="V135" s="60">
        <f t="shared" si="191"/>
        <v>34.457783562704286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100.95007062434591</v>
      </c>
      <c r="L136" s="60">
        <f>SUM(L135/L132*100)</f>
        <v>112.52871362321528</v>
      </c>
      <c r="M136" s="60" t="e">
        <f t="shared" ref="M136" si="195">SUM(M135/M132*100)</f>
        <v>#DIV/0!</v>
      </c>
      <c r="N136" s="60" t="e">
        <f>SUM(N135/N132*100)</f>
        <v>#DIV/0!</v>
      </c>
      <c r="O136" s="60">
        <f>SUM(O135/O132*100)</f>
        <v>106.65783500890977</v>
      </c>
      <c r="P136" s="60">
        <f t="shared" ref="P136:R136" si="196">SUM(P135/P132*100)</f>
        <v>97.79026796470589</v>
      </c>
      <c r="Q136" s="60" t="e">
        <f t="shared" si="196"/>
        <v>#DIV/0!</v>
      </c>
      <c r="R136" s="60" t="e">
        <f t="shared" si="196"/>
        <v>#DIV/0!</v>
      </c>
      <c r="S136" s="60">
        <f>SUM(S135/S132*100)</f>
        <v>97.79026796470589</v>
      </c>
      <c r="T136" s="60">
        <f>SUM(T135/T132*100)</f>
        <v>103.42616790833902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73.914828096532375</v>
      </c>
      <c r="M137" s="60" t="e">
        <f t="shared" ref="M137:N137" si="197">SUM(M135/M133*100)</f>
        <v>#DIV/0!</v>
      </c>
      <c r="N137" s="60" t="e">
        <f t="shared" si="197"/>
        <v>#DIV/0!</v>
      </c>
      <c r="O137" s="60">
        <f>SUM(O135/O133*100)</f>
        <v>84.491973032767447</v>
      </c>
      <c r="P137" s="60">
        <f t="shared" ref="P137:R137" si="198">SUM(P135/P133*100)</f>
        <v>100</v>
      </c>
      <c r="Q137" s="60" t="e">
        <f t="shared" si="198"/>
        <v>#DIV/0!</v>
      </c>
      <c r="R137" s="60" t="e">
        <f t="shared" si="198"/>
        <v>#DIV/0!</v>
      </c>
      <c r="S137" s="60">
        <f>SUM(S135/S133*100)</f>
        <v>100</v>
      </c>
      <c r="T137" s="60">
        <f>SUM(T135/T133*100)</f>
        <v>89.261880084224629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433343</v>
      </c>
      <c r="L140" s="59">
        <f>SUM(L148)</f>
        <v>356330</v>
      </c>
      <c r="M140" s="59">
        <f t="shared" ref="M140:N143" si="199">SUM(M148)</f>
        <v>0</v>
      </c>
      <c r="N140" s="59">
        <f t="shared" si="199"/>
        <v>0</v>
      </c>
      <c r="O140" s="59"/>
      <c r="P140" s="59">
        <f t="shared" ref="P140:R143" si="200">SUM(P148)</f>
        <v>0</v>
      </c>
      <c r="Q140" s="59">
        <f t="shared" si="200"/>
        <v>0</v>
      </c>
      <c r="R140" s="59">
        <f t="shared" si="200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1">SUM(K149)</f>
        <v>441253.81</v>
      </c>
      <c r="L141" s="59">
        <f t="shared" si="201"/>
        <v>356330</v>
      </c>
      <c r="M141" s="59">
        <f t="shared" si="199"/>
        <v>0</v>
      </c>
      <c r="N141" s="59">
        <f t="shared" si="199"/>
        <v>0</v>
      </c>
      <c r="O141" s="59"/>
      <c r="P141" s="59">
        <f t="shared" si="200"/>
        <v>0</v>
      </c>
      <c r="Q141" s="59">
        <f t="shared" si="200"/>
        <v>0</v>
      </c>
      <c r="R141" s="59">
        <f t="shared" si="200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1"/>
        <v>441253.81</v>
      </c>
      <c r="L142" s="59">
        <f t="shared" si="201"/>
        <v>8062</v>
      </c>
      <c r="M142" s="59">
        <f t="shared" si="199"/>
        <v>0</v>
      </c>
      <c r="N142" s="59">
        <f t="shared" si="199"/>
        <v>0</v>
      </c>
      <c r="O142" s="59"/>
      <c r="P142" s="59">
        <f t="shared" si="200"/>
        <v>0</v>
      </c>
      <c r="Q142" s="59">
        <f t="shared" si="200"/>
        <v>0</v>
      </c>
      <c r="R142" s="59">
        <f t="shared" si="200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1"/>
        <v>441253.81</v>
      </c>
      <c r="L143" s="59">
        <f t="shared" si="201"/>
        <v>8062</v>
      </c>
      <c r="M143" s="59">
        <f t="shared" si="199"/>
        <v>0</v>
      </c>
      <c r="N143" s="59">
        <f t="shared" si="199"/>
        <v>0</v>
      </c>
      <c r="O143" s="59"/>
      <c r="P143" s="59">
        <f t="shared" si="200"/>
        <v>0</v>
      </c>
      <c r="Q143" s="59">
        <f t="shared" si="200"/>
        <v>0</v>
      </c>
      <c r="R143" s="59">
        <f t="shared" si="200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101.82553081508181</v>
      </c>
      <c r="L144" s="60">
        <f>SUM(L143/L140*100)</f>
        <v>2.2625094715572645</v>
      </c>
      <c r="M144" s="60" t="e">
        <f t="shared" ref="M144:N144" si="202">SUM(M143/M140*100)</f>
        <v>#DIV/0!</v>
      </c>
      <c r="N144" s="60" t="e">
        <f t="shared" si="202"/>
        <v>#DIV/0!</v>
      </c>
      <c r="O144" s="60" t="e">
        <f>SUM(O143/O140*100)</f>
        <v>#DIV/0!</v>
      </c>
      <c r="P144" s="60" t="e">
        <f t="shared" ref="P144:R144" si="203">SUM(P143/P140*100)</f>
        <v>#DIV/0!</v>
      </c>
      <c r="Q144" s="60" t="e">
        <f t="shared" si="203"/>
        <v>#DIV/0!</v>
      </c>
      <c r="R144" s="60" t="e">
        <f t="shared" si="203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2.2625094715572645</v>
      </c>
      <c r="M145" s="60" t="e">
        <f t="shared" ref="M145:N145" si="204">SUM(M143/M141*100)</f>
        <v>#DIV/0!</v>
      </c>
      <c r="N145" s="60" t="e">
        <f t="shared" si="204"/>
        <v>#DIV/0!</v>
      </c>
      <c r="O145" s="60" t="e">
        <f>SUM(O143/O141*100)</f>
        <v>#DIV/0!</v>
      </c>
      <c r="P145" s="60" t="e">
        <f t="shared" ref="P145:R145" si="205">SUM(P143/P141*100)</f>
        <v>#DIV/0!</v>
      </c>
      <c r="Q145" s="60" t="e">
        <f t="shared" si="205"/>
        <v>#DIV/0!</v>
      </c>
      <c r="R145" s="60" t="e">
        <f t="shared" si="205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433343</v>
      </c>
      <c r="L148" s="59">
        <f>SUM(L156,L172)</f>
        <v>356330</v>
      </c>
      <c r="M148" s="59">
        <f t="shared" ref="M148:N151" si="206">SUM(M156,M172)</f>
        <v>0</v>
      </c>
      <c r="N148" s="59">
        <f t="shared" si="206"/>
        <v>0</v>
      </c>
      <c r="O148" s="59">
        <f>SUM(K148:N148)</f>
        <v>789673</v>
      </c>
      <c r="P148" s="59">
        <f t="shared" ref="P148:R151" si="207">SUM(P156,P172)</f>
        <v>0</v>
      </c>
      <c r="Q148" s="59">
        <f t="shared" si="207"/>
        <v>0</v>
      </c>
      <c r="R148" s="59">
        <f t="shared" si="207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8">SUM(K157,K173)</f>
        <v>441253.81</v>
      </c>
      <c r="L149" s="59">
        <f>SUM(L157,L173)</f>
        <v>356330</v>
      </c>
      <c r="M149" s="59">
        <f t="shared" si="206"/>
        <v>0</v>
      </c>
      <c r="N149" s="59">
        <f t="shared" si="206"/>
        <v>0</v>
      </c>
      <c r="O149" s="59">
        <f t="shared" ref="O149:O151" si="209">SUM(K149:N149)</f>
        <v>797583.81</v>
      </c>
      <c r="P149" s="59">
        <f t="shared" si="207"/>
        <v>0</v>
      </c>
      <c r="Q149" s="59">
        <f t="shared" si="207"/>
        <v>0</v>
      </c>
      <c r="R149" s="59">
        <f t="shared" si="207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8"/>
        <v>441253.81</v>
      </c>
      <c r="L150" s="59">
        <f t="shared" si="208"/>
        <v>8062</v>
      </c>
      <c r="M150" s="59">
        <f t="shared" si="206"/>
        <v>0</v>
      </c>
      <c r="N150" s="59">
        <f t="shared" si="206"/>
        <v>0</v>
      </c>
      <c r="O150" s="59">
        <f t="shared" si="209"/>
        <v>449315.81</v>
      </c>
      <c r="P150" s="59">
        <f t="shared" si="207"/>
        <v>0</v>
      </c>
      <c r="Q150" s="59">
        <f t="shared" si="207"/>
        <v>0</v>
      </c>
      <c r="R150" s="59">
        <f t="shared" si="207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8"/>
        <v>441253.81</v>
      </c>
      <c r="L151" s="59">
        <f t="shared" si="208"/>
        <v>8062</v>
      </c>
      <c r="M151" s="59">
        <f t="shared" si="206"/>
        <v>0</v>
      </c>
      <c r="N151" s="59">
        <f t="shared" si="206"/>
        <v>0</v>
      </c>
      <c r="O151" s="59">
        <f t="shared" si="209"/>
        <v>449315.81</v>
      </c>
      <c r="P151" s="59">
        <f t="shared" si="207"/>
        <v>0</v>
      </c>
      <c r="Q151" s="59">
        <f t="shared" si="207"/>
        <v>0</v>
      </c>
      <c r="R151" s="59">
        <f t="shared" si="207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101.82553081508181</v>
      </c>
      <c r="L152" s="60">
        <f>SUM(L151/L148*100)</f>
        <v>2.2625094715572645</v>
      </c>
      <c r="M152" s="60" t="e">
        <f t="shared" ref="M152:N152" si="210">SUM(M151/M148*100)</f>
        <v>#DIV/0!</v>
      </c>
      <c r="N152" s="60" t="e">
        <f t="shared" si="210"/>
        <v>#DIV/0!</v>
      </c>
      <c r="O152" s="60">
        <f>SUM(O151/O148*100)</f>
        <v>56.898970839828635</v>
      </c>
      <c r="P152" s="60" t="e">
        <f t="shared" ref="P152:R152" si="211">SUM(P151/P148*100)</f>
        <v>#DIV/0!</v>
      </c>
      <c r="Q152" s="60" t="e">
        <f t="shared" si="211"/>
        <v>#DIV/0!</v>
      </c>
      <c r="R152" s="60" t="e">
        <f t="shared" si="211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2.2625094715572645</v>
      </c>
      <c r="M153" s="60" t="e">
        <f t="shared" ref="M153:N153" si="212">SUM(M151/M149*100)</f>
        <v>#DIV/0!</v>
      </c>
      <c r="N153" s="60" t="e">
        <f t="shared" si="212"/>
        <v>#DIV/0!</v>
      </c>
      <c r="O153" s="60">
        <f>SUM(O151/O149*100)</f>
        <v>56.334620182423208</v>
      </c>
      <c r="P153" s="60" t="e">
        <f t="shared" ref="P153:R153" si="213">SUM(P151/P149*100)</f>
        <v>#DIV/0!</v>
      </c>
      <c r="Q153" s="60" t="e">
        <f t="shared" si="213"/>
        <v>#DIV/0!</v>
      </c>
      <c r="R153" s="60" t="e">
        <f t="shared" si="213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433343</v>
      </c>
      <c r="L156" s="59">
        <f>SUM(L164)</f>
        <v>356330</v>
      </c>
      <c r="M156" s="59">
        <f t="shared" ref="M156:N159" si="214">SUM(M164)</f>
        <v>0</v>
      </c>
      <c r="N156" s="59">
        <f t="shared" si="214"/>
        <v>0</v>
      </c>
      <c r="O156" s="59">
        <f>SUM(K156:N156)</f>
        <v>789673</v>
      </c>
      <c r="P156" s="59">
        <f t="shared" ref="P156:R156" si="215">SUM(P164)</f>
        <v>0</v>
      </c>
      <c r="Q156" s="59">
        <f t="shared" si="215"/>
        <v>0</v>
      </c>
      <c r="R156" s="59">
        <f t="shared" si="215"/>
        <v>0</v>
      </c>
      <c r="S156" s="59">
        <f>SUM(P156:R156)</f>
        <v>0</v>
      </c>
      <c r="T156" s="59">
        <f>SUM(O156,S156)</f>
        <v>789673</v>
      </c>
      <c r="U156" s="60">
        <f t="shared" ref="U156:U159" si="216">+IFERROR(O156/T156*100,0)</f>
        <v>100</v>
      </c>
      <c r="V156" s="60">
        <f t="shared" ref="V156:V159" si="217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8">SUM(K165)</f>
        <v>441253.81</v>
      </c>
      <c r="L157" s="59">
        <f>SUM(L165)</f>
        <v>356330</v>
      </c>
      <c r="M157" s="59">
        <f t="shared" si="214"/>
        <v>0</v>
      </c>
      <c r="N157" s="59">
        <f t="shared" si="214"/>
        <v>0</v>
      </c>
      <c r="O157" s="59">
        <f>SUM(K157:N157)</f>
        <v>797583.81</v>
      </c>
      <c r="P157" s="59">
        <f t="shared" ref="P157:R157" si="219">SUM(P165)</f>
        <v>0</v>
      </c>
      <c r="Q157" s="59">
        <f t="shared" si="219"/>
        <v>0</v>
      </c>
      <c r="R157" s="59">
        <f t="shared" si="219"/>
        <v>0</v>
      </c>
      <c r="S157" s="59">
        <f t="shared" ref="S157:S159" si="220">SUM(P157:R157)</f>
        <v>0</v>
      </c>
      <c r="T157" s="59">
        <f t="shared" ref="T157:T159" si="221">SUM(O157,S157)</f>
        <v>797583.81</v>
      </c>
      <c r="U157" s="60">
        <f t="shared" si="216"/>
        <v>100</v>
      </c>
      <c r="V157" s="60">
        <f t="shared" si="217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8"/>
        <v>441253.81</v>
      </c>
      <c r="L158" s="59">
        <f t="shared" si="218"/>
        <v>8062</v>
      </c>
      <c r="M158" s="59">
        <f t="shared" si="214"/>
        <v>0</v>
      </c>
      <c r="N158" s="59">
        <f t="shared" si="214"/>
        <v>0</v>
      </c>
      <c r="O158" s="59">
        <f t="shared" ref="O158:O159" si="222">SUM(K158:N158)</f>
        <v>449315.81</v>
      </c>
      <c r="P158" s="59">
        <f t="shared" ref="P158:R159" si="223">SUM(P166)</f>
        <v>0</v>
      </c>
      <c r="Q158" s="59">
        <f t="shared" si="223"/>
        <v>0</v>
      </c>
      <c r="R158" s="59">
        <f t="shared" si="223"/>
        <v>0</v>
      </c>
      <c r="S158" s="59">
        <f t="shared" si="220"/>
        <v>0</v>
      </c>
      <c r="T158" s="59">
        <f t="shared" si="221"/>
        <v>449315.81</v>
      </c>
      <c r="U158" s="60">
        <f t="shared" si="216"/>
        <v>100</v>
      </c>
      <c r="V158" s="60">
        <f t="shared" si="217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441253.81</v>
      </c>
      <c r="L159" s="59">
        <f>SUM(L167)</f>
        <v>8062</v>
      </c>
      <c r="M159" s="59">
        <f t="shared" si="214"/>
        <v>0</v>
      </c>
      <c r="N159" s="59">
        <f t="shared" si="214"/>
        <v>0</v>
      </c>
      <c r="O159" s="59">
        <f t="shared" si="222"/>
        <v>449315.81</v>
      </c>
      <c r="P159" s="59">
        <f t="shared" si="223"/>
        <v>0</v>
      </c>
      <c r="Q159" s="59">
        <f t="shared" si="223"/>
        <v>0</v>
      </c>
      <c r="R159" s="59">
        <f t="shared" si="223"/>
        <v>0</v>
      </c>
      <c r="S159" s="59">
        <f t="shared" si="220"/>
        <v>0</v>
      </c>
      <c r="T159" s="59">
        <f t="shared" si="221"/>
        <v>449315.81</v>
      </c>
      <c r="U159" s="60">
        <f t="shared" si="216"/>
        <v>100</v>
      </c>
      <c r="V159" s="60">
        <f t="shared" si="217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101.82553081508181</v>
      </c>
      <c r="L160" s="60">
        <f>SUM(L159/L156*100)</f>
        <v>2.2625094715572645</v>
      </c>
      <c r="M160" s="60" t="e">
        <f t="shared" ref="M160:N160" si="224">SUM(M159/M156*100)</f>
        <v>#DIV/0!</v>
      </c>
      <c r="N160" s="60" t="e">
        <f t="shared" si="224"/>
        <v>#DIV/0!</v>
      </c>
      <c r="O160" s="60">
        <f>SUM(O159/O156*100)</f>
        <v>56.898970839828635</v>
      </c>
      <c r="P160" s="60" t="e">
        <f t="shared" ref="P160:R160" si="225">SUM(P159/P156*100)</f>
        <v>#DIV/0!</v>
      </c>
      <c r="Q160" s="60" t="e">
        <f t="shared" si="225"/>
        <v>#DIV/0!</v>
      </c>
      <c r="R160" s="60" t="e">
        <f t="shared" si="225"/>
        <v>#DIV/0!</v>
      </c>
      <c r="S160" s="60" t="e">
        <f>SUM(S159/S156*100)</f>
        <v>#DIV/0!</v>
      </c>
      <c r="T160" s="60">
        <f>SUM(T159/T156*100)</f>
        <v>56.898970839828635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2.2625094715572645</v>
      </c>
      <c r="M161" s="60" t="e">
        <f t="shared" ref="M161:N161" si="226">SUM(M159/M157*100)</f>
        <v>#DIV/0!</v>
      </c>
      <c r="N161" s="60" t="e">
        <f t="shared" si="226"/>
        <v>#DIV/0!</v>
      </c>
      <c r="O161" s="60">
        <f>SUM(O159/O157*100)</f>
        <v>56.334620182423208</v>
      </c>
      <c r="P161" s="60" t="e">
        <f t="shared" ref="P161:R161" si="227">SUM(P159/P157*100)</f>
        <v>#DIV/0!</v>
      </c>
      <c r="Q161" s="60" t="e">
        <f t="shared" si="227"/>
        <v>#DIV/0!</v>
      </c>
      <c r="R161" s="60" t="e">
        <f t="shared" si="227"/>
        <v>#DIV/0!</v>
      </c>
      <c r="S161" s="60" t="e">
        <f>SUM(S159/S157*100)</f>
        <v>#DIV/0!</v>
      </c>
      <c r="T161" s="60">
        <f>SUM(T159/T157*100)</f>
        <v>56.334620182423208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433343</v>
      </c>
      <c r="L164" s="59">
        <v>356330</v>
      </c>
      <c r="M164" s="59">
        <v>0</v>
      </c>
      <c r="N164" s="59">
        <v>0</v>
      </c>
      <c r="O164" s="59">
        <f>SUM(K164:N164)</f>
        <v>789673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789673</v>
      </c>
      <c r="U164" s="60">
        <f t="shared" ref="U164:U167" si="228">+IFERROR(O164/T164*100,0)</f>
        <v>100</v>
      </c>
      <c r="V164" s="60">
        <f t="shared" ref="V164:V167" si="229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441253.81</v>
      </c>
      <c r="L165" s="59">
        <v>356330</v>
      </c>
      <c r="M165" s="59">
        <v>0</v>
      </c>
      <c r="N165" s="59">
        <v>0</v>
      </c>
      <c r="O165" s="59">
        <f t="shared" ref="O165:O167" si="230">SUM(K165:N165)</f>
        <v>797583.81</v>
      </c>
      <c r="P165" s="59">
        <v>0</v>
      </c>
      <c r="Q165" s="59">
        <v>0</v>
      </c>
      <c r="R165" s="59">
        <v>0</v>
      </c>
      <c r="S165" s="59">
        <f t="shared" ref="S165:S167" si="231">SUM(P165:R165)</f>
        <v>0</v>
      </c>
      <c r="T165" s="59">
        <f t="shared" ref="T165:T167" si="232">SUM(O165,S165)</f>
        <v>797583.81</v>
      </c>
      <c r="U165" s="60">
        <f t="shared" si="228"/>
        <v>100</v>
      </c>
      <c r="V165" s="60">
        <f t="shared" si="229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441253.81</v>
      </c>
      <c r="L166" s="59">
        <v>8062</v>
      </c>
      <c r="M166" s="59">
        <v>0</v>
      </c>
      <c r="N166" s="59">
        <v>0</v>
      </c>
      <c r="O166" s="59">
        <f>SUM(K166:N166)</f>
        <v>449315.81</v>
      </c>
      <c r="P166" s="59">
        <v>0</v>
      </c>
      <c r="Q166" s="59">
        <v>0</v>
      </c>
      <c r="R166" s="59">
        <v>0</v>
      </c>
      <c r="S166" s="59">
        <f t="shared" si="231"/>
        <v>0</v>
      </c>
      <c r="T166" s="59">
        <f t="shared" si="232"/>
        <v>449315.81</v>
      </c>
      <c r="U166" s="60">
        <f t="shared" si="228"/>
        <v>100</v>
      </c>
      <c r="V166" s="60">
        <f t="shared" si="229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441253.81</v>
      </c>
      <c r="L167" s="59">
        <v>8062</v>
      </c>
      <c r="M167" s="59">
        <v>0</v>
      </c>
      <c r="N167" s="59">
        <v>0</v>
      </c>
      <c r="O167" s="59">
        <f t="shared" si="230"/>
        <v>449315.81</v>
      </c>
      <c r="P167" s="59">
        <v>0</v>
      </c>
      <c r="Q167" s="59">
        <v>0</v>
      </c>
      <c r="R167" s="59">
        <v>0</v>
      </c>
      <c r="S167" s="59">
        <f t="shared" si="231"/>
        <v>0</v>
      </c>
      <c r="T167" s="59">
        <f t="shared" si="232"/>
        <v>449315.81</v>
      </c>
      <c r="U167" s="60">
        <f t="shared" si="228"/>
        <v>100</v>
      </c>
      <c r="V167" s="60">
        <f t="shared" si="229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101.82553081508181</v>
      </c>
      <c r="L168" s="60">
        <f>SUM(L167/L164*100)</f>
        <v>2.2625094715572645</v>
      </c>
      <c r="M168" s="60" t="e">
        <f t="shared" ref="M168:N168" si="233">SUM(M167/M164*100)</f>
        <v>#DIV/0!</v>
      </c>
      <c r="N168" s="60" t="e">
        <f t="shared" si="233"/>
        <v>#DIV/0!</v>
      </c>
      <c r="O168" s="60">
        <f>SUM(O167/O164*100)</f>
        <v>56.898970839828635</v>
      </c>
      <c r="P168" s="60" t="e">
        <f t="shared" ref="P168:R168" si="234">SUM(P167/P164*100)</f>
        <v>#DIV/0!</v>
      </c>
      <c r="Q168" s="60" t="e">
        <f t="shared" si="234"/>
        <v>#DIV/0!</v>
      </c>
      <c r="R168" s="60" t="e">
        <f t="shared" si="234"/>
        <v>#DIV/0!</v>
      </c>
      <c r="S168" s="60" t="e">
        <f>SUM(S167/S164*100)</f>
        <v>#DIV/0!</v>
      </c>
      <c r="T168" s="60">
        <f>SUM(T167/T164*100)</f>
        <v>56.898970839828635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2.2625094715572645</v>
      </c>
      <c r="M169" s="60" t="e">
        <f t="shared" ref="M169:N169" si="235">SUM(M167/M165*100)</f>
        <v>#DIV/0!</v>
      </c>
      <c r="N169" s="60" t="e">
        <f t="shared" si="235"/>
        <v>#DIV/0!</v>
      </c>
      <c r="O169" s="60">
        <f>SUM(O167/O165*100)</f>
        <v>56.334620182423208</v>
      </c>
      <c r="P169" s="60" t="e">
        <f t="shared" ref="P169:R169" si="236">SUM(P167/P165*100)</f>
        <v>#DIV/0!</v>
      </c>
      <c r="Q169" s="60" t="e">
        <f t="shared" si="236"/>
        <v>#DIV/0!</v>
      </c>
      <c r="R169" s="60" t="e">
        <f t="shared" si="236"/>
        <v>#DIV/0!</v>
      </c>
      <c r="S169" s="60" t="e">
        <f>SUM(S167/S165*100)</f>
        <v>#DIV/0!</v>
      </c>
      <c r="T169" s="60">
        <f>SUM(T167/T165*100)</f>
        <v>56.334620182423208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7">SUM(K180)</f>
        <v>0</v>
      </c>
      <c r="L172" s="59">
        <f>SUM(L180)</f>
        <v>0</v>
      </c>
      <c r="M172" s="59">
        <f t="shared" si="237"/>
        <v>0</v>
      </c>
      <c r="N172" s="59">
        <f t="shared" si="237"/>
        <v>0</v>
      </c>
      <c r="O172" s="59">
        <f>SUM(K172:N172)</f>
        <v>0</v>
      </c>
      <c r="P172" s="59">
        <f t="shared" ref="P172:R172" si="238">SUM(P180)</f>
        <v>0</v>
      </c>
      <c r="Q172" s="59">
        <f t="shared" si="238"/>
        <v>0</v>
      </c>
      <c r="R172" s="59">
        <f t="shared" si="238"/>
        <v>0</v>
      </c>
      <c r="S172" s="59">
        <f>SUM(P172:R172)</f>
        <v>0</v>
      </c>
      <c r="T172" s="59">
        <f>SUM(O172,S172)</f>
        <v>0</v>
      </c>
      <c r="U172" s="60">
        <f t="shared" ref="U172:U175" si="239">+IFERROR(O172/T172*100,0)</f>
        <v>0</v>
      </c>
      <c r="V172" s="60">
        <f t="shared" ref="V172:V175" si="240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7"/>
        <v>0</v>
      </c>
      <c r="L173" s="59">
        <f t="shared" si="237"/>
        <v>0</v>
      </c>
      <c r="M173" s="59">
        <f t="shared" si="237"/>
        <v>0</v>
      </c>
      <c r="N173" s="59">
        <f t="shared" si="237"/>
        <v>0</v>
      </c>
      <c r="O173" s="59">
        <f t="shared" ref="O173:O175" si="241">SUM(K173:N173)</f>
        <v>0</v>
      </c>
      <c r="P173" s="59">
        <f t="shared" ref="P173:R173" si="242">SUM(P181)</f>
        <v>0</v>
      </c>
      <c r="Q173" s="59">
        <f t="shared" si="242"/>
        <v>0</v>
      </c>
      <c r="R173" s="59">
        <f t="shared" si="242"/>
        <v>0</v>
      </c>
      <c r="S173" s="59">
        <f t="shared" ref="S173:S175" si="243">SUM(P173:R173)</f>
        <v>0</v>
      </c>
      <c r="T173" s="59">
        <f t="shared" ref="T173:T175" si="244">SUM(O173,S173)</f>
        <v>0</v>
      </c>
      <c r="U173" s="60">
        <f t="shared" si="239"/>
        <v>0</v>
      </c>
      <c r="V173" s="60">
        <f t="shared" si="240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7"/>
        <v>0</v>
      </c>
      <c r="L174" s="59">
        <f t="shared" si="237"/>
        <v>0</v>
      </c>
      <c r="M174" s="59">
        <f t="shared" si="237"/>
        <v>0</v>
      </c>
      <c r="N174" s="59">
        <f t="shared" si="237"/>
        <v>0</v>
      </c>
      <c r="O174" s="59">
        <f t="shared" si="241"/>
        <v>0</v>
      </c>
      <c r="P174" s="59">
        <f t="shared" ref="P174:R175" si="245">SUM(P182)</f>
        <v>0</v>
      </c>
      <c r="Q174" s="59">
        <f t="shared" si="245"/>
        <v>0</v>
      </c>
      <c r="R174" s="59">
        <f t="shared" si="245"/>
        <v>0</v>
      </c>
      <c r="S174" s="59">
        <f t="shared" si="243"/>
        <v>0</v>
      </c>
      <c r="T174" s="59">
        <f t="shared" si="244"/>
        <v>0</v>
      </c>
      <c r="U174" s="60">
        <f t="shared" si="239"/>
        <v>0</v>
      </c>
      <c r="V174" s="60">
        <f t="shared" si="240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7"/>
        <v>0</v>
      </c>
      <c r="L175" s="59">
        <f t="shared" si="237"/>
        <v>0</v>
      </c>
      <c r="M175" s="59">
        <f t="shared" si="237"/>
        <v>0</v>
      </c>
      <c r="N175" s="59">
        <f t="shared" si="237"/>
        <v>0</v>
      </c>
      <c r="O175" s="59">
        <f t="shared" si="241"/>
        <v>0</v>
      </c>
      <c r="P175" s="59">
        <f t="shared" si="245"/>
        <v>0</v>
      </c>
      <c r="Q175" s="59">
        <f t="shared" si="245"/>
        <v>0</v>
      </c>
      <c r="R175" s="59">
        <f t="shared" si="245"/>
        <v>0</v>
      </c>
      <c r="S175" s="59">
        <f t="shared" si="243"/>
        <v>0</v>
      </c>
      <c r="T175" s="59">
        <f t="shared" si="244"/>
        <v>0</v>
      </c>
      <c r="U175" s="60">
        <f t="shared" si="239"/>
        <v>0</v>
      </c>
      <c r="V175" s="60">
        <f t="shared" si="240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6">SUM(M175/M172*100)</f>
        <v>#DIV/0!</v>
      </c>
      <c r="N176" s="60" t="e">
        <f t="shared" si="246"/>
        <v>#DIV/0!</v>
      </c>
      <c r="O176" s="60" t="e">
        <f>SUM(O175/O172*100)</f>
        <v>#DIV/0!</v>
      </c>
      <c r="P176" s="60" t="e">
        <f t="shared" ref="P176:R176" si="247">SUM(P175/P172*100)</f>
        <v>#DIV/0!</v>
      </c>
      <c r="Q176" s="60" t="e">
        <f t="shared" si="247"/>
        <v>#DIV/0!</v>
      </c>
      <c r="R176" s="60" t="e">
        <f t="shared" si="247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8">SUM(M175/M173*100)</f>
        <v>#DIV/0!</v>
      </c>
      <c r="N177" s="60" t="e">
        <f t="shared" si="248"/>
        <v>#DIV/0!</v>
      </c>
      <c r="O177" s="60" t="e">
        <f>SUM(O175/O173*100)</f>
        <v>#DIV/0!</v>
      </c>
      <c r="P177" s="60" t="e">
        <f t="shared" ref="P177:R177" si="249">SUM(P175/P173*100)</f>
        <v>#DIV/0!</v>
      </c>
      <c r="Q177" s="60" t="e">
        <f t="shared" si="249"/>
        <v>#DIV/0!</v>
      </c>
      <c r="R177" s="60" t="e">
        <f t="shared" si="249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0">+IFERROR(O180/T180*100,0)</f>
        <v>0</v>
      </c>
      <c r="V180" s="60">
        <f t="shared" ref="V180:V183" si="251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2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3">SUM(P181:R181)</f>
        <v>0</v>
      </c>
      <c r="T181" s="59">
        <f t="shared" ref="T181:T183" si="254">SUM(O181,S181)</f>
        <v>0</v>
      </c>
      <c r="U181" s="60">
        <f t="shared" si="250"/>
        <v>0</v>
      </c>
      <c r="V181" s="60">
        <f t="shared" si="251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2"/>
        <v>0</v>
      </c>
      <c r="P182" s="59">
        <v>0</v>
      </c>
      <c r="Q182" s="59">
        <v>0</v>
      </c>
      <c r="R182" s="59">
        <v>0</v>
      </c>
      <c r="S182" s="59">
        <f t="shared" si="253"/>
        <v>0</v>
      </c>
      <c r="T182" s="59">
        <f t="shared" si="254"/>
        <v>0</v>
      </c>
      <c r="U182" s="60">
        <f t="shared" si="250"/>
        <v>0</v>
      </c>
      <c r="V182" s="60">
        <f t="shared" si="251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2"/>
        <v>0</v>
      </c>
      <c r="P183" s="59">
        <v>0</v>
      </c>
      <c r="Q183" s="59">
        <v>0</v>
      </c>
      <c r="R183" s="59">
        <v>0</v>
      </c>
      <c r="S183" s="59">
        <f t="shared" si="253"/>
        <v>0</v>
      </c>
      <c r="T183" s="59">
        <f t="shared" si="254"/>
        <v>0</v>
      </c>
      <c r="U183" s="60">
        <f t="shared" si="250"/>
        <v>0</v>
      </c>
      <c r="V183" s="60">
        <f t="shared" si="251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5">SUM(M183/M180*100)</f>
        <v>#DIV/0!</v>
      </c>
      <c r="N184" s="60" t="e">
        <f t="shared" si="255"/>
        <v>#DIV/0!</v>
      </c>
      <c r="O184" s="60" t="e">
        <f>SUM(O183/O180*100)</f>
        <v>#DIV/0!</v>
      </c>
      <c r="P184" s="60" t="e">
        <f t="shared" ref="P184:R184" si="256">SUM(P183/P180*100)</f>
        <v>#DIV/0!</v>
      </c>
      <c r="Q184" s="60" t="e">
        <f t="shared" si="256"/>
        <v>#DIV/0!</v>
      </c>
      <c r="R184" s="60" t="e">
        <f t="shared" si="256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7">SUM(M183/M181*100)</f>
        <v>#DIV/0!</v>
      </c>
      <c r="N185" s="60" t="e">
        <f t="shared" si="257"/>
        <v>#DIV/0!</v>
      </c>
      <c r="O185" s="60" t="e">
        <f>SUM(O183/O181*100)</f>
        <v>#DIV/0!</v>
      </c>
      <c r="P185" s="60" t="e">
        <f t="shared" ref="P185:R185" si="258">SUM(P183/P181*100)</f>
        <v>#DIV/0!</v>
      </c>
      <c r="Q185" s="60" t="e">
        <f t="shared" si="258"/>
        <v>#DIV/0!</v>
      </c>
      <c r="R185" s="60" t="e">
        <f t="shared" si="258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498379</v>
      </c>
      <c r="L188" s="59">
        <f>SUM(L196)</f>
        <v>171600</v>
      </c>
      <c r="M188" s="59">
        <f t="shared" ref="M188:N191" si="259">SUM(M196)</f>
        <v>0</v>
      </c>
      <c r="N188" s="59">
        <f t="shared" si="259"/>
        <v>0</v>
      </c>
      <c r="O188" s="59">
        <f>SUM(K188:N188)</f>
        <v>669979</v>
      </c>
      <c r="P188" s="59">
        <f t="shared" ref="P188:R188" si="260">SUM(P196)</f>
        <v>0</v>
      </c>
      <c r="Q188" s="59">
        <f t="shared" si="260"/>
        <v>0</v>
      </c>
      <c r="R188" s="59">
        <f t="shared" si="260"/>
        <v>0</v>
      </c>
      <c r="S188" s="59">
        <f>SUM(P188:R188)</f>
        <v>0</v>
      </c>
      <c r="T188" s="59">
        <f>SUM(O188,S188)</f>
        <v>669979</v>
      </c>
      <c r="U188" s="60">
        <f t="shared" ref="U188:U191" si="261">+IFERROR(O188/T188*100,0)</f>
        <v>100</v>
      </c>
      <c r="V188" s="60">
        <f t="shared" ref="V188:V191" si="262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3">SUM(K197)</f>
        <v>505658.98</v>
      </c>
      <c r="L189" s="59">
        <f t="shared" si="263"/>
        <v>171600</v>
      </c>
      <c r="M189" s="59">
        <f t="shared" si="259"/>
        <v>0</v>
      </c>
      <c r="N189" s="59">
        <f t="shared" si="259"/>
        <v>0</v>
      </c>
      <c r="O189" s="59">
        <f t="shared" ref="O189:O191" si="264">SUM(K189:N189)</f>
        <v>677258.98</v>
      </c>
      <c r="P189" s="59">
        <f t="shared" ref="P189:R189" si="265">SUM(P197)</f>
        <v>0</v>
      </c>
      <c r="Q189" s="59">
        <f t="shared" si="265"/>
        <v>0</v>
      </c>
      <c r="R189" s="59">
        <f t="shared" si="265"/>
        <v>0</v>
      </c>
      <c r="S189" s="59">
        <f t="shared" ref="S189:S191" si="266">SUM(P189:R189)</f>
        <v>0</v>
      </c>
      <c r="T189" s="59">
        <f t="shared" ref="T189:T191" si="267">SUM(O189,S189)</f>
        <v>677258.98</v>
      </c>
      <c r="U189" s="60">
        <f t="shared" si="261"/>
        <v>100</v>
      </c>
      <c r="V189" s="60">
        <f t="shared" si="262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3"/>
        <v>505658.98</v>
      </c>
      <c r="L190" s="59">
        <f t="shared" si="263"/>
        <v>0</v>
      </c>
      <c r="M190" s="59">
        <f t="shared" si="259"/>
        <v>0</v>
      </c>
      <c r="N190" s="59">
        <f t="shared" si="259"/>
        <v>0</v>
      </c>
      <c r="O190" s="59">
        <f t="shared" si="264"/>
        <v>505658.98</v>
      </c>
      <c r="P190" s="59">
        <f t="shared" ref="P190:R191" si="268">SUM(P198)</f>
        <v>0</v>
      </c>
      <c r="Q190" s="59">
        <f t="shared" si="268"/>
        <v>0</v>
      </c>
      <c r="R190" s="59">
        <f t="shared" si="268"/>
        <v>0</v>
      </c>
      <c r="S190" s="59">
        <f t="shared" si="266"/>
        <v>0</v>
      </c>
      <c r="T190" s="59">
        <f t="shared" si="267"/>
        <v>505658.98</v>
      </c>
      <c r="U190" s="60">
        <f t="shared" si="261"/>
        <v>100</v>
      </c>
      <c r="V190" s="60">
        <f t="shared" si="262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3"/>
        <v>505658.98</v>
      </c>
      <c r="L191" s="59">
        <f t="shared" si="263"/>
        <v>0</v>
      </c>
      <c r="M191" s="59">
        <f t="shared" si="259"/>
        <v>0</v>
      </c>
      <c r="N191" s="59">
        <f t="shared" si="259"/>
        <v>0</v>
      </c>
      <c r="O191" s="59">
        <f t="shared" si="264"/>
        <v>505658.98</v>
      </c>
      <c r="P191" s="59">
        <f t="shared" si="268"/>
        <v>0</v>
      </c>
      <c r="Q191" s="59">
        <f t="shared" si="268"/>
        <v>0</v>
      </c>
      <c r="R191" s="59">
        <f t="shared" si="268"/>
        <v>0</v>
      </c>
      <c r="S191" s="59">
        <f t="shared" si="266"/>
        <v>0</v>
      </c>
      <c r="T191" s="59">
        <f t="shared" si="267"/>
        <v>505658.98</v>
      </c>
      <c r="U191" s="60">
        <f t="shared" si="261"/>
        <v>100</v>
      </c>
      <c r="V191" s="60">
        <f t="shared" si="262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101.46073169214593</v>
      </c>
      <c r="L192" s="60">
        <f>SUM(L191/L188*100)</f>
        <v>0</v>
      </c>
      <c r="M192" s="60" t="e">
        <f t="shared" ref="M192:N192" si="269">SUM(M191/M188*100)</f>
        <v>#DIV/0!</v>
      </c>
      <c r="N192" s="60" t="e">
        <f t="shared" si="269"/>
        <v>#DIV/0!</v>
      </c>
      <c r="O192" s="60">
        <f>SUM(O191/O188*100)</f>
        <v>75.473855150683818</v>
      </c>
      <c r="P192" s="60" t="e">
        <f t="shared" ref="P192:R192" si="270">SUM(P191/P188*100)</f>
        <v>#DIV/0!</v>
      </c>
      <c r="Q192" s="60" t="e">
        <f t="shared" si="270"/>
        <v>#DIV/0!</v>
      </c>
      <c r="R192" s="60" t="e">
        <f t="shared" si="270"/>
        <v>#DIV/0!</v>
      </c>
      <c r="S192" s="60" t="e">
        <f>SUM(S191/S188*100)</f>
        <v>#DIV/0!</v>
      </c>
      <c r="T192" s="60">
        <f>SUM(T191/T188*100)</f>
        <v>75.473855150683818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0</v>
      </c>
      <c r="M193" s="60" t="e">
        <f t="shared" ref="M193:N193" si="271">SUM(M191/M189*100)</f>
        <v>#DIV/0!</v>
      </c>
      <c r="N193" s="60" t="e">
        <f t="shared" si="271"/>
        <v>#DIV/0!</v>
      </c>
      <c r="O193" s="60">
        <f>SUM(O191/O189*100)</f>
        <v>74.662572949567974</v>
      </c>
      <c r="P193" s="60" t="e">
        <f t="shared" ref="P193:R193" si="272">SUM(P191/P189*100)</f>
        <v>#DIV/0!</v>
      </c>
      <c r="Q193" s="60" t="e">
        <f t="shared" si="272"/>
        <v>#DIV/0!</v>
      </c>
      <c r="R193" s="60" t="e">
        <f t="shared" si="272"/>
        <v>#DIV/0!</v>
      </c>
      <c r="S193" s="60" t="e">
        <f>SUM(S191/S189*100)</f>
        <v>#DIV/0!</v>
      </c>
      <c r="T193" s="60">
        <f>SUM(T191/T189*100)</f>
        <v>74.662572949567974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498379</v>
      </c>
      <c r="L196" s="59">
        <f>SUM(L204)</f>
        <v>171600</v>
      </c>
      <c r="M196" s="59">
        <f t="shared" ref="M196:N199" si="273">SUM(M204)</f>
        <v>0</v>
      </c>
      <c r="N196" s="59">
        <f t="shared" si="273"/>
        <v>0</v>
      </c>
      <c r="O196" s="59">
        <f>SUM(K196:N196)</f>
        <v>669979</v>
      </c>
      <c r="P196" s="59">
        <f t="shared" ref="P196:R196" si="274">SUM(P204)</f>
        <v>0</v>
      </c>
      <c r="Q196" s="59">
        <f t="shared" si="274"/>
        <v>0</v>
      </c>
      <c r="R196" s="59">
        <f t="shared" si="274"/>
        <v>0</v>
      </c>
      <c r="S196" s="59">
        <f>SUM(P196:R196)</f>
        <v>0</v>
      </c>
      <c r="T196" s="59">
        <f>SUM(O196,S196)</f>
        <v>669979</v>
      </c>
      <c r="U196" s="60">
        <f t="shared" ref="U196:U199" si="275">+IFERROR(O196/T196*100,0)</f>
        <v>100</v>
      </c>
      <c r="V196" s="60">
        <f t="shared" ref="V196:V199" si="276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7">SUM(K205)</f>
        <v>505658.98</v>
      </c>
      <c r="L197" s="59">
        <f t="shared" si="277"/>
        <v>171600</v>
      </c>
      <c r="M197" s="59">
        <f t="shared" si="273"/>
        <v>0</v>
      </c>
      <c r="N197" s="59">
        <f t="shared" si="273"/>
        <v>0</v>
      </c>
      <c r="O197" s="59">
        <f t="shared" ref="O197:O199" si="278">SUM(K197:N197)</f>
        <v>677258.98</v>
      </c>
      <c r="P197" s="59">
        <f t="shared" ref="P197:R197" si="279">SUM(P205)</f>
        <v>0</v>
      </c>
      <c r="Q197" s="59">
        <f t="shared" si="279"/>
        <v>0</v>
      </c>
      <c r="R197" s="59">
        <f t="shared" si="279"/>
        <v>0</v>
      </c>
      <c r="S197" s="59">
        <f t="shared" ref="S197:S199" si="280">SUM(P197:R197)</f>
        <v>0</v>
      </c>
      <c r="T197" s="59">
        <f t="shared" ref="T197:T199" si="281">SUM(O197,S197)</f>
        <v>677258.98</v>
      </c>
      <c r="U197" s="60">
        <f t="shared" si="275"/>
        <v>100</v>
      </c>
      <c r="V197" s="60">
        <f t="shared" si="276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7"/>
        <v>505658.98</v>
      </c>
      <c r="L198" s="59">
        <f t="shared" si="277"/>
        <v>0</v>
      </c>
      <c r="M198" s="59">
        <f t="shared" si="273"/>
        <v>0</v>
      </c>
      <c r="N198" s="59">
        <f t="shared" si="273"/>
        <v>0</v>
      </c>
      <c r="O198" s="59">
        <f t="shared" si="278"/>
        <v>505658.98</v>
      </c>
      <c r="P198" s="59">
        <f t="shared" ref="P198:R199" si="282">SUM(P206)</f>
        <v>0</v>
      </c>
      <c r="Q198" s="59">
        <f t="shared" si="282"/>
        <v>0</v>
      </c>
      <c r="R198" s="59">
        <f t="shared" si="282"/>
        <v>0</v>
      </c>
      <c r="S198" s="59">
        <f t="shared" si="280"/>
        <v>0</v>
      </c>
      <c r="T198" s="59">
        <f t="shared" si="281"/>
        <v>505658.98</v>
      </c>
      <c r="U198" s="60">
        <f t="shared" si="275"/>
        <v>100</v>
      </c>
      <c r="V198" s="60">
        <f t="shared" si="276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7"/>
        <v>505658.98</v>
      </c>
      <c r="L199" s="59">
        <f t="shared" si="277"/>
        <v>0</v>
      </c>
      <c r="M199" s="59">
        <f t="shared" si="273"/>
        <v>0</v>
      </c>
      <c r="N199" s="59">
        <f t="shared" si="273"/>
        <v>0</v>
      </c>
      <c r="O199" s="59">
        <f t="shared" si="278"/>
        <v>505658.98</v>
      </c>
      <c r="P199" s="59">
        <f t="shared" si="282"/>
        <v>0</v>
      </c>
      <c r="Q199" s="59">
        <f t="shared" si="282"/>
        <v>0</v>
      </c>
      <c r="R199" s="59">
        <f t="shared" si="282"/>
        <v>0</v>
      </c>
      <c r="S199" s="59">
        <f t="shared" si="280"/>
        <v>0</v>
      </c>
      <c r="T199" s="59">
        <f t="shared" si="281"/>
        <v>505658.98</v>
      </c>
      <c r="U199" s="60">
        <f t="shared" si="275"/>
        <v>100</v>
      </c>
      <c r="V199" s="60">
        <f t="shared" si="276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101.46073169214593</v>
      </c>
      <c r="L200" s="60">
        <f>SUM(L199/L196*100)</f>
        <v>0</v>
      </c>
      <c r="M200" s="60" t="e">
        <f t="shared" ref="M200:N200" si="283">SUM(M199/M196*100)</f>
        <v>#DIV/0!</v>
      </c>
      <c r="N200" s="60" t="e">
        <f t="shared" si="283"/>
        <v>#DIV/0!</v>
      </c>
      <c r="O200" s="60">
        <f>SUM(O199/O196*100)</f>
        <v>75.473855150683818</v>
      </c>
      <c r="P200" s="60" t="e">
        <f t="shared" ref="P200:R200" si="284">SUM(P199/P196*100)</f>
        <v>#DIV/0!</v>
      </c>
      <c r="Q200" s="60" t="e">
        <f t="shared" si="284"/>
        <v>#DIV/0!</v>
      </c>
      <c r="R200" s="60" t="e">
        <f t="shared" si="284"/>
        <v>#DIV/0!</v>
      </c>
      <c r="S200" s="60" t="e">
        <f>SUM(S199/S196*100)</f>
        <v>#DIV/0!</v>
      </c>
      <c r="T200" s="60">
        <f>SUM(T199/T196*100)</f>
        <v>75.473855150683818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0</v>
      </c>
      <c r="M201" s="60" t="e">
        <f t="shared" ref="M201:N201" si="285">SUM(M199/M197*100)</f>
        <v>#DIV/0!</v>
      </c>
      <c r="N201" s="60" t="e">
        <f t="shared" si="285"/>
        <v>#DIV/0!</v>
      </c>
      <c r="O201" s="60">
        <f>SUM(O199/O197*100)</f>
        <v>74.662572949567974</v>
      </c>
      <c r="P201" s="60" t="e">
        <f t="shared" ref="P201:R201" si="286">SUM(P199/P197*100)</f>
        <v>#DIV/0!</v>
      </c>
      <c r="Q201" s="60" t="e">
        <f t="shared" si="286"/>
        <v>#DIV/0!</v>
      </c>
      <c r="R201" s="60" t="e">
        <f t="shared" si="286"/>
        <v>#DIV/0!</v>
      </c>
      <c r="S201" s="60" t="e">
        <f>SUM(S199/S197*100)</f>
        <v>#DIV/0!</v>
      </c>
      <c r="T201" s="60">
        <f>SUM(T199/T197*100)</f>
        <v>74.662572949567974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498379</v>
      </c>
      <c r="L204" s="59">
        <f>SUM(L212)</f>
        <v>171600</v>
      </c>
      <c r="M204" s="59">
        <f t="shared" ref="M204:N207" si="287">SUM(M212)</f>
        <v>0</v>
      </c>
      <c r="N204" s="59">
        <f t="shared" si="287"/>
        <v>0</v>
      </c>
      <c r="O204" s="59">
        <f>SUM(K204:N204)</f>
        <v>669979</v>
      </c>
      <c r="P204" s="59">
        <f t="shared" ref="P204:R204" si="288">SUM(P212)</f>
        <v>0</v>
      </c>
      <c r="Q204" s="59">
        <f t="shared" si="288"/>
        <v>0</v>
      </c>
      <c r="R204" s="59">
        <f t="shared" si="288"/>
        <v>0</v>
      </c>
      <c r="S204" s="59">
        <f>SUM(P204:R204)</f>
        <v>0</v>
      </c>
      <c r="T204" s="59">
        <f>SUM(O204,S204)</f>
        <v>669979</v>
      </c>
      <c r="U204" s="60">
        <f t="shared" ref="U204:U207" si="289">+IFERROR(O204/T204*100,0)</f>
        <v>100</v>
      </c>
      <c r="V204" s="60">
        <f t="shared" ref="V204:V207" si="290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1">SUM(K213)</f>
        <v>505658.98</v>
      </c>
      <c r="L205" s="59">
        <f t="shared" si="291"/>
        <v>171600</v>
      </c>
      <c r="M205" s="59">
        <f t="shared" si="287"/>
        <v>0</v>
      </c>
      <c r="N205" s="59">
        <f t="shared" si="287"/>
        <v>0</v>
      </c>
      <c r="O205" s="59">
        <f t="shared" ref="O205:O207" si="292">SUM(K205:N205)</f>
        <v>677258.98</v>
      </c>
      <c r="P205" s="59">
        <f t="shared" ref="P205:R205" si="293">SUM(P213)</f>
        <v>0</v>
      </c>
      <c r="Q205" s="59">
        <f t="shared" si="293"/>
        <v>0</v>
      </c>
      <c r="R205" s="59">
        <f t="shared" si="293"/>
        <v>0</v>
      </c>
      <c r="S205" s="59">
        <f t="shared" ref="S205:S207" si="294">SUM(P205:R205)</f>
        <v>0</v>
      </c>
      <c r="T205" s="59">
        <f t="shared" ref="T205:T207" si="295">SUM(O205,S205)</f>
        <v>677258.98</v>
      </c>
      <c r="U205" s="60">
        <f t="shared" si="289"/>
        <v>100</v>
      </c>
      <c r="V205" s="60">
        <f t="shared" si="290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1"/>
        <v>505658.98</v>
      </c>
      <c r="L206" s="59">
        <f t="shared" si="291"/>
        <v>0</v>
      </c>
      <c r="M206" s="59">
        <f t="shared" si="287"/>
        <v>0</v>
      </c>
      <c r="N206" s="59">
        <f t="shared" si="287"/>
        <v>0</v>
      </c>
      <c r="O206" s="59">
        <f t="shared" si="292"/>
        <v>505658.98</v>
      </c>
      <c r="P206" s="59">
        <f t="shared" ref="P206:R207" si="296">SUM(P214)</f>
        <v>0</v>
      </c>
      <c r="Q206" s="59">
        <f t="shared" si="296"/>
        <v>0</v>
      </c>
      <c r="R206" s="59">
        <f t="shared" si="296"/>
        <v>0</v>
      </c>
      <c r="S206" s="59">
        <f t="shared" si="294"/>
        <v>0</v>
      </c>
      <c r="T206" s="59">
        <f t="shared" si="295"/>
        <v>505658.98</v>
      </c>
      <c r="U206" s="60">
        <f t="shared" si="289"/>
        <v>100</v>
      </c>
      <c r="V206" s="60">
        <f t="shared" si="290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1"/>
        <v>505658.98</v>
      </c>
      <c r="L207" s="59">
        <f t="shared" si="291"/>
        <v>0</v>
      </c>
      <c r="M207" s="59">
        <f t="shared" si="287"/>
        <v>0</v>
      </c>
      <c r="N207" s="59">
        <f t="shared" si="287"/>
        <v>0</v>
      </c>
      <c r="O207" s="59">
        <f t="shared" si="292"/>
        <v>505658.98</v>
      </c>
      <c r="P207" s="59">
        <f t="shared" si="296"/>
        <v>0</v>
      </c>
      <c r="Q207" s="59">
        <f t="shared" si="296"/>
        <v>0</v>
      </c>
      <c r="R207" s="59">
        <f t="shared" si="296"/>
        <v>0</v>
      </c>
      <c r="S207" s="59">
        <f t="shared" si="294"/>
        <v>0</v>
      </c>
      <c r="T207" s="59">
        <f t="shared" si="295"/>
        <v>505658.98</v>
      </c>
      <c r="U207" s="60">
        <f t="shared" si="289"/>
        <v>100</v>
      </c>
      <c r="V207" s="60">
        <f t="shared" si="290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101.46073169214593</v>
      </c>
      <c r="L208" s="60">
        <f>SUM(L207/L204*100)</f>
        <v>0</v>
      </c>
      <c r="M208" s="60" t="e">
        <f t="shared" ref="M208:N208" si="297">SUM(M207/M204*100)</f>
        <v>#DIV/0!</v>
      </c>
      <c r="N208" s="60" t="e">
        <f t="shared" si="297"/>
        <v>#DIV/0!</v>
      </c>
      <c r="O208" s="60">
        <f>SUM(O207/O204*100)</f>
        <v>75.473855150683818</v>
      </c>
      <c r="P208" s="60" t="e">
        <f t="shared" ref="P208:R208" si="298">SUM(P207/P204*100)</f>
        <v>#DIV/0!</v>
      </c>
      <c r="Q208" s="60" t="e">
        <f t="shared" si="298"/>
        <v>#DIV/0!</v>
      </c>
      <c r="R208" s="60" t="e">
        <f t="shared" si="298"/>
        <v>#DIV/0!</v>
      </c>
      <c r="S208" s="60" t="e">
        <f>SUM(S207/S204*100)</f>
        <v>#DIV/0!</v>
      </c>
      <c r="T208" s="60">
        <f>SUM(T207/T204*100)</f>
        <v>75.473855150683818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0</v>
      </c>
      <c r="M209" s="60" t="e">
        <f t="shared" ref="M209:N209" si="299">SUM(M207/M205*100)</f>
        <v>#DIV/0!</v>
      </c>
      <c r="N209" s="60" t="e">
        <f t="shared" si="299"/>
        <v>#DIV/0!</v>
      </c>
      <c r="O209" s="60">
        <f>SUM(O207/O205*100)</f>
        <v>74.662572949567974</v>
      </c>
      <c r="P209" s="60" t="e">
        <f t="shared" ref="P209:R209" si="300">SUM(P207/P205*100)</f>
        <v>#DIV/0!</v>
      </c>
      <c r="Q209" s="60" t="e">
        <f t="shared" si="300"/>
        <v>#DIV/0!</v>
      </c>
      <c r="R209" s="60" t="e">
        <f t="shared" si="300"/>
        <v>#DIV/0!</v>
      </c>
      <c r="S209" s="60" t="e">
        <f>SUM(S207/S205*100)</f>
        <v>#DIV/0!</v>
      </c>
      <c r="T209" s="60">
        <f>SUM(T207/T205*100)</f>
        <v>74.662572949567974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498379</v>
      </c>
      <c r="L212" s="59">
        <f>SUM(L220)</f>
        <v>171600</v>
      </c>
      <c r="M212" s="59">
        <f t="shared" ref="M212:N215" si="301">SUM(M220)</f>
        <v>0</v>
      </c>
      <c r="N212" s="59">
        <f t="shared" si="301"/>
        <v>0</v>
      </c>
      <c r="O212" s="59">
        <f>SUM(K212:N212)</f>
        <v>669979</v>
      </c>
      <c r="P212" s="59">
        <f t="shared" ref="P212:R212" si="302">SUM(P220)</f>
        <v>0</v>
      </c>
      <c r="Q212" s="59">
        <f t="shared" si="302"/>
        <v>0</v>
      </c>
      <c r="R212" s="59">
        <f t="shared" si="302"/>
        <v>0</v>
      </c>
      <c r="S212" s="59">
        <f>SUM(P212:R212)</f>
        <v>0</v>
      </c>
      <c r="T212" s="59">
        <f>SUM(O212,S212)</f>
        <v>669979</v>
      </c>
      <c r="U212" s="60">
        <f t="shared" ref="U212:U215" si="303">+IFERROR(O212/T212*100,0)</f>
        <v>100</v>
      </c>
      <c r="V212" s="60">
        <f t="shared" ref="V212:V215" si="304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5">SUM(K221)</f>
        <v>505658.98</v>
      </c>
      <c r="L213" s="59">
        <f t="shared" si="305"/>
        <v>171600</v>
      </c>
      <c r="M213" s="59">
        <f t="shared" si="301"/>
        <v>0</v>
      </c>
      <c r="N213" s="59">
        <f t="shared" si="301"/>
        <v>0</v>
      </c>
      <c r="O213" s="59">
        <f t="shared" ref="O213:O215" si="306">SUM(K213:N213)</f>
        <v>677258.98</v>
      </c>
      <c r="P213" s="59">
        <f t="shared" ref="P213:R213" si="307">SUM(P221)</f>
        <v>0</v>
      </c>
      <c r="Q213" s="59">
        <f t="shared" si="307"/>
        <v>0</v>
      </c>
      <c r="R213" s="59">
        <f t="shared" si="307"/>
        <v>0</v>
      </c>
      <c r="S213" s="59">
        <f t="shared" ref="S213:S215" si="308">SUM(P213:R213)</f>
        <v>0</v>
      </c>
      <c r="T213" s="59">
        <f t="shared" ref="T213:T215" si="309">SUM(O213,S213)</f>
        <v>677258.98</v>
      </c>
      <c r="U213" s="60">
        <f t="shared" si="303"/>
        <v>100</v>
      </c>
      <c r="V213" s="60">
        <f t="shared" si="304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5"/>
        <v>505658.98</v>
      </c>
      <c r="L214" s="59">
        <f t="shared" si="305"/>
        <v>0</v>
      </c>
      <c r="M214" s="59">
        <f t="shared" si="301"/>
        <v>0</v>
      </c>
      <c r="N214" s="59">
        <f t="shared" si="301"/>
        <v>0</v>
      </c>
      <c r="O214" s="59">
        <f t="shared" si="306"/>
        <v>505658.98</v>
      </c>
      <c r="P214" s="59">
        <f t="shared" ref="P214:R215" si="310">SUM(P222)</f>
        <v>0</v>
      </c>
      <c r="Q214" s="59">
        <f t="shared" si="310"/>
        <v>0</v>
      </c>
      <c r="R214" s="59">
        <f t="shared" si="310"/>
        <v>0</v>
      </c>
      <c r="S214" s="59">
        <f t="shared" si="308"/>
        <v>0</v>
      </c>
      <c r="T214" s="59">
        <f t="shared" si="309"/>
        <v>505658.98</v>
      </c>
      <c r="U214" s="60">
        <f t="shared" si="303"/>
        <v>100</v>
      </c>
      <c r="V214" s="60">
        <f t="shared" si="304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5"/>
        <v>505658.98</v>
      </c>
      <c r="L215" s="59">
        <f t="shared" si="305"/>
        <v>0</v>
      </c>
      <c r="M215" s="59">
        <f t="shared" si="301"/>
        <v>0</v>
      </c>
      <c r="N215" s="59">
        <f t="shared" si="301"/>
        <v>0</v>
      </c>
      <c r="O215" s="59">
        <f t="shared" si="306"/>
        <v>505658.98</v>
      </c>
      <c r="P215" s="59">
        <f t="shared" si="310"/>
        <v>0</v>
      </c>
      <c r="Q215" s="59">
        <f t="shared" si="310"/>
        <v>0</v>
      </c>
      <c r="R215" s="59">
        <f t="shared" si="310"/>
        <v>0</v>
      </c>
      <c r="S215" s="59">
        <f t="shared" si="308"/>
        <v>0</v>
      </c>
      <c r="T215" s="59">
        <f t="shared" si="309"/>
        <v>505658.98</v>
      </c>
      <c r="U215" s="60">
        <f t="shared" si="303"/>
        <v>100</v>
      </c>
      <c r="V215" s="60">
        <f t="shared" si="304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101.46073169214593</v>
      </c>
      <c r="L216" s="60">
        <f>SUM(L215/L212*100)</f>
        <v>0</v>
      </c>
      <c r="M216" s="60" t="e">
        <f t="shared" ref="M216:N216" si="311">SUM(M215/M212*100)</f>
        <v>#DIV/0!</v>
      </c>
      <c r="N216" s="60" t="e">
        <f t="shared" si="311"/>
        <v>#DIV/0!</v>
      </c>
      <c r="O216" s="60">
        <f>SUM(O215/O212*100)</f>
        <v>75.473855150683818</v>
      </c>
      <c r="P216" s="60" t="e">
        <f t="shared" ref="P216:R216" si="312">SUM(P215/P212*100)</f>
        <v>#DIV/0!</v>
      </c>
      <c r="Q216" s="60" t="e">
        <f t="shared" si="312"/>
        <v>#DIV/0!</v>
      </c>
      <c r="R216" s="60" t="e">
        <f t="shared" si="312"/>
        <v>#DIV/0!</v>
      </c>
      <c r="S216" s="60" t="e">
        <f>SUM(S215/S212*100)</f>
        <v>#DIV/0!</v>
      </c>
      <c r="T216" s="60">
        <f>SUM(T215/T212*100)</f>
        <v>75.473855150683818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0</v>
      </c>
      <c r="M217" s="60" t="e">
        <f t="shared" ref="M217:N217" si="313">SUM(M215/M213*100)</f>
        <v>#DIV/0!</v>
      </c>
      <c r="N217" s="60" t="e">
        <f t="shared" si="313"/>
        <v>#DIV/0!</v>
      </c>
      <c r="O217" s="60">
        <f>SUM(O215/O213*100)</f>
        <v>74.662572949567974</v>
      </c>
      <c r="P217" s="60" t="e">
        <f t="shared" ref="P217:R217" si="314">SUM(P215/P213*100)</f>
        <v>#DIV/0!</v>
      </c>
      <c r="Q217" s="60" t="e">
        <f t="shared" si="314"/>
        <v>#DIV/0!</v>
      </c>
      <c r="R217" s="60" t="e">
        <f t="shared" si="314"/>
        <v>#DIV/0!</v>
      </c>
      <c r="S217" s="60" t="e">
        <f>SUM(S215/S213*100)</f>
        <v>#DIV/0!</v>
      </c>
      <c r="T217" s="60">
        <f>SUM(T215/T213*100)</f>
        <v>74.662572949567974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5">SUM(K228)</f>
        <v>498379</v>
      </c>
      <c r="L220" s="59">
        <f t="shared" si="315"/>
        <v>171600</v>
      </c>
      <c r="M220" s="59">
        <f t="shared" si="315"/>
        <v>0</v>
      </c>
      <c r="N220" s="59">
        <f t="shared" si="315"/>
        <v>0</v>
      </c>
      <c r="O220" s="59">
        <f>SUM(K220:N220)</f>
        <v>669979</v>
      </c>
      <c r="P220" s="59">
        <f t="shared" ref="P220:R220" si="316">SUM(P228)</f>
        <v>0</v>
      </c>
      <c r="Q220" s="59">
        <f t="shared" si="316"/>
        <v>0</v>
      </c>
      <c r="R220" s="59">
        <f t="shared" si="316"/>
        <v>0</v>
      </c>
      <c r="S220" s="59">
        <f>SUM(P220:R220)</f>
        <v>0</v>
      </c>
      <c r="T220" s="59">
        <f>SUM(O220,S220)</f>
        <v>669979</v>
      </c>
      <c r="U220" s="60">
        <f t="shared" ref="U220:U223" si="317">+IFERROR(O220/T220*100,0)</f>
        <v>100</v>
      </c>
      <c r="V220" s="60">
        <f t="shared" ref="V220:V223" si="318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5"/>
        <v>505658.98</v>
      </c>
      <c r="L221" s="59">
        <f t="shared" si="315"/>
        <v>171600</v>
      </c>
      <c r="M221" s="59">
        <f t="shared" si="315"/>
        <v>0</v>
      </c>
      <c r="N221" s="59">
        <f t="shared" si="315"/>
        <v>0</v>
      </c>
      <c r="O221" s="59">
        <f t="shared" ref="O221:O223" si="319">SUM(K221:N221)</f>
        <v>677258.98</v>
      </c>
      <c r="P221" s="59">
        <f t="shared" ref="P221:R221" si="320">SUM(P229)</f>
        <v>0</v>
      </c>
      <c r="Q221" s="59">
        <f t="shared" si="320"/>
        <v>0</v>
      </c>
      <c r="R221" s="59">
        <f t="shared" si="320"/>
        <v>0</v>
      </c>
      <c r="S221" s="59">
        <f t="shared" ref="S221:S223" si="321">SUM(P221:R221)</f>
        <v>0</v>
      </c>
      <c r="T221" s="59">
        <f t="shared" ref="T221:T223" si="322">SUM(O221,S221)</f>
        <v>677258.98</v>
      </c>
      <c r="U221" s="60">
        <f t="shared" si="317"/>
        <v>100</v>
      </c>
      <c r="V221" s="60">
        <f t="shared" si="318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5"/>
        <v>505658.98</v>
      </c>
      <c r="L222" s="59">
        <f t="shared" si="315"/>
        <v>0</v>
      </c>
      <c r="M222" s="59">
        <f t="shared" si="315"/>
        <v>0</v>
      </c>
      <c r="N222" s="59">
        <f t="shared" si="315"/>
        <v>0</v>
      </c>
      <c r="O222" s="59">
        <f t="shared" si="319"/>
        <v>505658.98</v>
      </c>
      <c r="P222" s="59">
        <f t="shared" ref="P222:R223" si="323">SUM(P230)</f>
        <v>0</v>
      </c>
      <c r="Q222" s="59">
        <f t="shared" si="323"/>
        <v>0</v>
      </c>
      <c r="R222" s="59">
        <f t="shared" si="323"/>
        <v>0</v>
      </c>
      <c r="S222" s="59">
        <f t="shared" si="321"/>
        <v>0</v>
      </c>
      <c r="T222" s="59">
        <f t="shared" si="322"/>
        <v>505658.98</v>
      </c>
      <c r="U222" s="60">
        <f t="shared" si="317"/>
        <v>100</v>
      </c>
      <c r="V222" s="60">
        <f t="shared" si="318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5"/>
        <v>505658.98</v>
      </c>
      <c r="L223" s="59">
        <f t="shared" si="315"/>
        <v>0</v>
      </c>
      <c r="M223" s="59">
        <f t="shared" si="315"/>
        <v>0</v>
      </c>
      <c r="N223" s="59">
        <f t="shared" si="315"/>
        <v>0</v>
      </c>
      <c r="O223" s="59">
        <f t="shared" si="319"/>
        <v>505658.98</v>
      </c>
      <c r="P223" s="59">
        <f t="shared" si="323"/>
        <v>0</v>
      </c>
      <c r="Q223" s="59">
        <f t="shared" si="323"/>
        <v>0</v>
      </c>
      <c r="R223" s="59">
        <f t="shared" si="323"/>
        <v>0</v>
      </c>
      <c r="S223" s="59">
        <f t="shared" si="321"/>
        <v>0</v>
      </c>
      <c r="T223" s="59">
        <f t="shared" si="322"/>
        <v>505658.98</v>
      </c>
      <c r="U223" s="60">
        <f t="shared" si="317"/>
        <v>100</v>
      </c>
      <c r="V223" s="60">
        <f t="shared" si="318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101.46073169214593</v>
      </c>
      <c r="L224" s="60">
        <f>SUM(L223/L220*100)</f>
        <v>0</v>
      </c>
      <c r="M224" s="60" t="e">
        <f t="shared" ref="M224:N224" si="324">SUM(M223/M220*100)</f>
        <v>#DIV/0!</v>
      </c>
      <c r="N224" s="60" t="e">
        <f t="shared" si="324"/>
        <v>#DIV/0!</v>
      </c>
      <c r="O224" s="60">
        <f>SUM(O223/O220*100)</f>
        <v>75.473855150683818</v>
      </c>
      <c r="P224" s="60" t="e">
        <f t="shared" ref="P224:R224" si="325">SUM(P223/P220*100)</f>
        <v>#DIV/0!</v>
      </c>
      <c r="Q224" s="60" t="e">
        <f t="shared" si="325"/>
        <v>#DIV/0!</v>
      </c>
      <c r="R224" s="60" t="e">
        <f t="shared" si="325"/>
        <v>#DIV/0!</v>
      </c>
      <c r="S224" s="60" t="e">
        <f>SUM(S223/S220*100)</f>
        <v>#DIV/0!</v>
      </c>
      <c r="T224" s="60">
        <f>SUM(T223/T220*100)</f>
        <v>75.473855150683818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0</v>
      </c>
      <c r="M225" s="60" t="e">
        <f t="shared" ref="M225:N225" si="326">SUM(M223/M221*100)</f>
        <v>#DIV/0!</v>
      </c>
      <c r="N225" s="60" t="e">
        <f t="shared" si="326"/>
        <v>#DIV/0!</v>
      </c>
      <c r="O225" s="60">
        <f>SUM(O223/O221*100)</f>
        <v>74.662572949567974</v>
      </c>
      <c r="P225" s="60" t="e">
        <f t="shared" ref="P225:R225" si="327">SUM(P223/P221*100)</f>
        <v>#DIV/0!</v>
      </c>
      <c r="Q225" s="60" t="e">
        <f t="shared" si="327"/>
        <v>#DIV/0!</v>
      </c>
      <c r="R225" s="60" t="e">
        <f t="shared" si="327"/>
        <v>#DIV/0!</v>
      </c>
      <c r="S225" s="60" t="e">
        <f>SUM(S223/S221*100)</f>
        <v>#DIV/0!</v>
      </c>
      <c r="T225" s="60">
        <f>SUM(T223/T221*100)</f>
        <v>74.662572949567974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498379</v>
      </c>
      <c r="L228" s="59">
        <v>171600</v>
      </c>
      <c r="M228" s="59">
        <v>0</v>
      </c>
      <c r="N228" s="59">
        <v>0</v>
      </c>
      <c r="O228" s="59">
        <f>SUM(K228:N228)</f>
        <v>669979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669979</v>
      </c>
      <c r="U228" s="60">
        <f t="shared" ref="U228:U231" si="328">+IFERROR(O228/T228*100,0)</f>
        <v>100</v>
      </c>
      <c r="V228" s="60">
        <f t="shared" ref="V228:V231" si="329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505658.98</v>
      </c>
      <c r="L229" s="59">
        <v>171600</v>
      </c>
      <c r="M229" s="59">
        <v>0</v>
      </c>
      <c r="N229" s="59">
        <v>0</v>
      </c>
      <c r="O229" s="59">
        <f t="shared" ref="O229:O231" si="330">SUM(K229:N229)</f>
        <v>677258.98</v>
      </c>
      <c r="P229" s="59">
        <v>0</v>
      </c>
      <c r="Q229" s="59">
        <v>0</v>
      </c>
      <c r="R229" s="59">
        <v>0</v>
      </c>
      <c r="S229" s="59">
        <f t="shared" ref="S229:S231" si="331">SUM(P229:R229)</f>
        <v>0</v>
      </c>
      <c r="T229" s="59">
        <f t="shared" ref="T229:T231" si="332">SUM(O229,S229)</f>
        <v>677258.98</v>
      </c>
      <c r="U229" s="60">
        <f t="shared" si="328"/>
        <v>100</v>
      </c>
      <c r="V229" s="60">
        <f t="shared" si="329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505658.98</v>
      </c>
      <c r="L230" s="59">
        <v>0</v>
      </c>
      <c r="M230" s="59">
        <v>0</v>
      </c>
      <c r="N230" s="59">
        <v>0</v>
      </c>
      <c r="O230" s="59">
        <f t="shared" si="330"/>
        <v>505658.98</v>
      </c>
      <c r="P230" s="59">
        <v>0</v>
      </c>
      <c r="Q230" s="59">
        <v>0</v>
      </c>
      <c r="R230" s="59">
        <v>0</v>
      </c>
      <c r="S230" s="59">
        <f t="shared" si="331"/>
        <v>0</v>
      </c>
      <c r="T230" s="59">
        <f t="shared" si="332"/>
        <v>505658.98</v>
      </c>
      <c r="U230" s="60">
        <f t="shared" si="328"/>
        <v>100</v>
      </c>
      <c r="V230" s="60">
        <f t="shared" si="329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505658.98</v>
      </c>
      <c r="L231" s="59">
        <v>0</v>
      </c>
      <c r="M231" s="59">
        <v>0</v>
      </c>
      <c r="N231" s="59">
        <v>0</v>
      </c>
      <c r="O231" s="59">
        <f t="shared" si="330"/>
        <v>505658.98</v>
      </c>
      <c r="P231" s="59">
        <v>0</v>
      </c>
      <c r="Q231" s="59">
        <v>0</v>
      </c>
      <c r="R231" s="59">
        <v>0</v>
      </c>
      <c r="S231" s="59">
        <f t="shared" si="331"/>
        <v>0</v>
      </c>
      <c r="T231" s="59">
        <f t="shared" si="332"/>
        <v>505658.98</v>
      </c>
      <c r="U231" s="60">
        <f t="shared" si="328"/>
        <v>100</v>
      </c>
      <c r="V231" s="60">
        <f t="shared" si="329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101.46073169214593</v>
      </c>
      <c r="L232" s="60">
        <f>SUM(L231/L228*100)</f>
        <v>0</v>
      </c>
      <c r="M232" s="60" t="e">
        <f t="shared" ref="M232:N232" si="333">SUM(M231/M228*100)</f>
        <v>#DIV/0!</v>
      </c>
      <c r="N232" s="60" t="e">
        <f t="shared" si="333"/>
        <v>#DIV/0!</v>
      </c>
      <c r="O232" s="60">
        <f>SUM(O231/O228*100)</f>
        <v>75.473855150683818</v>
      </c>
      <c r="P232" s="60" t="e">
        <f t="shared" ref="P232:R232" si="334">SUM(P231/P228*100)</f>
        <v>#DIV/0!</v>
      </c>
      <c r="Q232" s="60" t="e">
        <f t="shared" si="334"/>
        <v>#DIV/0!</v>
      </c>
      <c r="R232" s="60" t="e">
        <f t="shared" si="334"/>
        <v>#DIV/0!</v>
      </c>
      <c r="S232" s="60" t="e">
        <f>SUM(S231/S228*100)</f>
        <v>#DIV/0!</v>
      </c>
      <c r="T232" s="60">
        <f>SUM(T231/T228*100)</f>
        <v>75.473855150683818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0</v>
      </c>
      <c r="M233" s="60" t="e">
        <f t="shared" ref="M233:N233" si="335">SUM(M231/M229*100)</f>
        <v>#DIV/0!</v>
      </c>
      <c r="N233" s="60" t="e">
        <f t="shared" si="335"/>
        <v>#DIV/0!</v>
      </c>
      <c r="O233" s="60">
        <f>SUM(O231/O229*100)</f>
        <v>74.662572949567974</v>
      </c>
      <c r="P233" s="60" t="e">
        <f t="shared" ref="P233:R233" si="336">SUM(P231/P229*100)</f>
        <v>#DIV/0!</v>
      </c>
      <c r="Q233" s="60" t="e">
        <f t="shared" si="336"/>
        <v>#DIV/0!</v>
      </c>
      <c r="R233" s="60" t="e">
        <f t="shared" si="336"/>
        <v>#DIV/0!</v>
      </c>
      <c r="S233" s="60" t="e">
        <f>SUM(S231/S229*100)</f>
        <v>#DIV/0!</v>
      </c>
      <c r="T233" s="60">
        <f>SUM(T231/T229*100)</f>
        <v>74.662572949567974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2018-11-21T20:13:30Z</dcterms:modified>
</cp:coreProperties>
</file>