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05" yWindow="-105" windowWidth="19425" windowHeight="10560"/>
  </bookViews>
  <sheets>
    <sheet name="MIR E022_DIC 23" sheetId="1" r:id="rId1"/>
  </sheets>
  <definedNames>
    <definedName name="_xlnm._FilterDatabase" localSheetId="0" hidden="1">'MIR E022_DIC 23'!#REF!</definedName>
    <definedName name="_xlnm.Print_Area" localSheetId="0">'MIR E022_DIC 23'!$A$1:$S$91</definedName>
    <definedName name="_xlnm.Print_Titles" localSheetId="0">'MIR E022_DIC 23'!$1:$6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6" i="1" l="1"/>
  <c r="H81" i="1" l="1"/>
  <c r="F81" i="1"/>
  <c r="H79" i="1"/>
  <c r="F79" i="1"/>
  <c r="E76" i="1"/>
  <c r="D76" i="1"/>
  <c r="H69" i="1"/>
  <c r="F69" i="1"/>
  <c r="H67" i="1"/>
  <c r="F67" i="1"/>
  <c r="E64" i="1"/>
  <c r="D64" i="1"/>
  <c r="H57" i="1"/>
  <c r="F57" i="1"/>
  <c r="H55" i="1"/>
  <c r="F55" i="1"/>
  <c r="E52" i="1"/>
  <c r="D52" i="1"/>
  <c r="H45" i="1"/>
  <c r="F45" i="1"/>
  <c r="H43" i="1"/>
  <c r="F43" i="1"/>
  <c r="E40" i="1"/>
  <c r="D40" i="1"/>
  <c r="H33" i="1"/>
  <c r="F33" i="1"/>
  <c r="H31" i="1"/>
  <c r="F31" i="1"/>
  <c r="E28" i="1"/>
  <c r="D28" i="1"/>
  <c r="H21" i="1"/>
  <c r="F21" i="1"/>
  <c r="H19" i="1"/>
  <c r="F19" i="1"/>
  <c r="E16" i="1"/>
  <c r="V54" i="1" l="1"/>
  <c r="F52" i="1"/>
  <c r="F76" i="1"/>
  <c r="V68" i="1"/>
  <c r="H16" i="1"/>
  <c r="J17" i="1" s="1"/>
  <c r="J77" i="1"/>
  <c r="H64" i="1"/>
  <c r="J65" i="1"/>
  <c r="F40" i="1"/>
  <c r="J29" i="1"/>
  <c r="F28" i="1"/>
  <c r="H28" i="1"/>
  <c r="V29" i="1" s="1"/>
  <c r="H52" i="1"/>
  <c r="U65" i="1"/>
  <c r="V70" i="1"/>
  <c r="J53" i="1"/>
  <c r="V65" i="1"/>
  <c r="V56" i="1"/>
  <c r="H40" i="1"/>
  <c r="U41" i="1" s="1"/>
  <c r="V46" i="1" s="1"/>
  <c r="U53" i="1"/>
  <c r="V58" i="1"/>
  <c r="V66" i="1"/>
  <c r="J41" i="1"/>
  <c r="V53" i="1"/>
  <c r="H76" i="1"/>
  <c r="U77" i="1" s="1"/>
  <c r="F16" i="1"/>
  <c r="F64" i="1"/>
  <c r="V41" i="1" l="1"/>
  <c r="U29" i="1"/>
  <c r="V34" i="1" s="1"/>
  <c r="V82" i="1"/>
  <c r="V80" i="1"/>
  <c r="V78" i="1"/>
  <c r="V77" i="1"/>
  <c r="V42" i="1"/>
  <c r="V44" i="1"/>
  <c r="V17" i="1"/>
  <c r="U17" i="1"/>
  <c r="V20" i="1" s="1"/>
  <c r="V32" i="1" l="1"/>
  <c r="V30" i="1"/>
  <c r="V18" i="1"/>
  <c r="V22" i="1"/>
</calcChain>
</file>

<file path=xl/comments1.xml><?xml version="1.0" encoding="utf-8"?>
<comments xmlns="http://schemas.openxmlformats.org/spreadsheetml/2006/main">
  <authors>
    <author>LUIS JIMENEZ</author>
  </authors>
  <commentList>
    <comment ref="D9" authorId="0">
      <text>
        <r>
          <rPr>
            <b/>
            <sz val="16"/>
            <color indexed="81"/>
            <rFont val="Tahoma"/>
            <family val="2"/>
          </rPr>
          <t xml:space="preserve">
</t>
        </r>
        <r>
          <rPr>
            <b/>
            <sz val="20"/>
            <color indexed="81"/>
            <rFont val="Tahoma"/>
            <family val="2"/>
          </rPr>
          <t>INGRESAR CLAVE Y NOMBRE DE LA ENTIDAD</t>
        </r>
      </text>
    </comment>
    <comment ref="J17" authorId="0">
      <text>
        <r>
          <rPr>
            <b/>
            <sz val="22"/>
            <color indexed="81"/>
            <rFont val="Tahoma"/>
            <family val="2"/>
          </rPr>
          <t xml:space="preserve">
Instrucciones de llenado de las Explicaciones a las variaciones (aplica a todos los indicadores):
1.- El color de la semaforización se establece de acuerdo a los siguientes rangos PARA INDICADORES ASCENDENTES:
Verde:      95 % &lt;= X &lt;= 105%
Amarillo:  90 % &lt;= X &lt; 95%    ó   105% &lt; X &lt;= 110%  
Rojo:        X &lt; 90%  ó  X &gt;110%
2.- Si hay variaciones (semáforo amarillo o rojo) en el indicador o en alguna de las variables deberá proporcionar:
    a) Las Variaciones DEBIDO A (Causas de las variaciones Máximo 5 renglones): Las explicaciones deberán ser con respecto al accionar institucional no a los valores numéricos.
    b) Los Riesgos (consecuencias institucionales o daño a la población)
    c) Acciones para cumplir la meta
3.- Si el semáforo es verde en el indicador pero existen variaciones en variables deberá registrar:
    a) Las Variaciones DEBIDO A (Causas de las variaciones Máximo 5 renglones): Las explicaciones deberán ser con respecto al accionar institucional no a los valores numéricos.
    b) Los Riesgos (consecuencias institucionales o daño a la población)
    c) Acciones para cumplir la meta
4.- Si el semáforo es verde tanto en indicador como en variables se deberán proporcionar la explicación debido a.
5.- Si no hay metas programadas, no se puede reportar avance, pero si se pueden incluir explicaciones de lo intitucionalmente logrado.</t>
        </r>
      </text>
    </comment>
  </commentList>
</comments>
</file>

<file path=xl/sharedStrings.xml><?xml version="1.0" encoding="utf-8"?>
<sst xmlns="http://schemas.openxmlformats.org/spreadsheetml/2006/main" count="176" uniqueCount="75">
  <si>
    <t>DIRECCION GENERAL DE POLÍTICAS</t>
  </si>
  <si>
    <t>DE INVESTIGACIÓN EN SALUD</t>
  </si>
  <si>
    <t>MATRIZ DE INDICADORES PARA RESULTADOS (MIR)</t>
  </si>
  <si>
    <t>Clave entidad/unidad:</t>
  </si>
  <si>
    <t>Entidad/unidad:</t>
  </si>
  <si>
    <t>PP:   E022</t>
  </si>
  <si>
    <t>"INVESTIGACIÓN Y DESARROLLO TECNOLÓGICO PARA LA SALUD"</t>
  </si>
  <si>
    <t>No.
de 
Ind.</t>
  </si>
  <si>
    <t>DEFINICION DEL INDICADOR</t>
  </si>
  <si>
    <t>META</t>
  </si>
  <si>
    <t>VARIACIÓN</t>
  </si>
  <si>
    <t>EXPLICACIÓN DE VARIACIONES</t>
  </si>
  <si>
    <t>ORIGINAL</t>
  </si>
  <si>
    <t>ALCANZADO</t>
  </si>
  <si>
    <t>ABSOLUTA</t>
  </si>
  <si>
    <t>%</t>
  </si>
  <si>
    <t>(1)</t>
  </si>
  <si>
    <t>(2)</t>
  </si>
  <si>
    <t>(2) - (1)</t>
  </si>
  <si>
    <t>(2/1) X 100</t>
  </si>
  <si>
    <t>INDICADOR</t>
  </si>
  <si>
    <t>Porcentaje de investigadores institucionales
de alto nivel
FÓRMULA: VARIABLE1 / VARIABLE2 X 100</t>
  </si>
  <si>
    <t xml:space="preserve">DEBIDO A:    1/ 4/ </t>
  </si>
  <si>
    <t xml:space="preserve">VARIABLE 1 </t>
  </si>
  <si>
    <t>Profesionales de la salud que tengan nombramiento vigente de investigador en Ciencias Médicas de las categorías D-E-F- Eméritos del SII más investigadores vigentes en el SNI (Niveles 1 a 3 y Eméritos) en el año actual</t>
  </si>
  <si>
    <t xml:space="preserve">RIESGOS PARA LA POBLACIÓN QUE ATIENDE EL PROGRAMA O LA INSTITUCIÓN ASOCIADOS A LA VARIACIÓN 2/ 4/ </t>
  </si>
  <si>
    <t>VARIABLE 2</t>
  </si>
  <si>
    <t>Total de investigadores del SII más investigadores vigentes en el SNI en el año actual</t>
  </si>
  <si>
    <t>ACCIONES PARA LOGRAR LA REGULARIZACIÓN (VERIFICABLES O AUDITABLES) EN EL CUMPLIMIENTO DE METAS 3/ 4/</t>
  </si>
  <si>
    <r>
      <t xml:space="preserve">1/ CUANDO SE PRESENTE UNA VARIACIÓN SUPERIOR O INFERIOR AL 10 POR CIENTO EN LOS RESULTADOS OBTENIDOS AL PERÍODO EN LA VARIABLE 1 O EN LA VARIABLE 2 RESPECTO A LOS VALORES ORIGINALES COMPROMETIDOS AL PERÍODO EN AMBAS VARIABLES, SE DEBERÁ INCORPORAR EN EL APARTADO DE EXPLICACIONES A LAS CAUSAS  DE LAS VARIACIONES EL ANÁLISIS DE LAS VARIABLES COMPROMETIDAS NO SÓLO DEL INDICADOR.
2/ RIESGOS PARA LA POBLACIÓN QUE ATIENDE EL PROGRAMA O LA INSTITUCIÓN DERIVADO DE UNA VARIACIÓN SUPERIOR AL 10% DE LA META COMPROMETIDA O DE CUALQUIERA DE SUS VARIABLES
3/ ACCIONES ESPECÍFICAS A DESARROLLAR POR LA INSTITUCIÓN PARA REGULARIZAR EL CUMPLIMIENTO DE LAS METAS COMPROMETIDAS CUANDO SE PRESENTE UNA VARIACIÓN SUPERIOR AL 10% DE LA META ALCANZADA Y PROGRAMADA, ASÍ COMO RESPECTO A CUALQUIERA DE SUS VARIABLES.
</t>
    </r>
    <r>
      <rPr>
        <b/>
        <i/>
        <sz val="18"/>
        <rFont val="Arial"/>
        <family val="2"/>
      </rPr>
      <t xml:space="preserve">
4/ LA EVALUACIÓN MEDIANTE INDICADORES TIENE EL PROPÓSITO DE ANALIZAR EL CUMPLIMIENTO DE CADA UNO DE LOS OBJETIVOS ESTABLECIDOS EN EL PROGRAMA, ES ASÍ QUE LAS EXPLICACIONES O ACCIONES COMPROMETIDAS EN EL APARTADO DE JUSTIFICACIÓN A LAS VARIACIONES, RIESGOS A LA POBLACIÓN O LA INSTITUCIÓN Y MEDIDAS PARA LOGRAR LA REGULARIZACIÓN DE LA META SIEMPRE SE DEBERÁN REFERIR AL OBJETIVO COMPROMETIDO POR EL PROGRAMA. POR EJEMPLO, EN EL CASO DEL INDICADOR "EFICACIA EN EL OTORGAMIENTO DE CONSULTA PROGRAMADA" EL OBJETIVO DEL PROGRAMA ASOCIADO (ver esquema lógico del Pp) ES "ATENCIÓN AMBULATORIA ESPECIALIZADA OTORGADA" Y ES EN EL MISMO CONTEXTO DE LA ATENCIÓN AMBULATORIA QUE SE DEBERÁN VALORAR LAS CAUSAS, RIESGOS Y MEDIDAS DE CORRECCIÓN. </t>
    </r>
    <r>
      <rPr>
        <b/>
        <sz val="18"/>
        <rFont val="Arial"/>
        <family val="2"/>
      </rPr>
      <t xml:space="preserve">              
ES INDISPENSABLE QUE EN TODOS LOS CASOS QUE CORRESPONDA SE ANOTEN LAS MEDIDAS CORRECTIVAS COMPROMETIDAS POR LA INSTITUCIÓN.</t>
    </r>
  </si>
  <si>
    <t>Porcentaje de artículos científicos publicados en revistas de impacto alto
FÓRMULA: VARIABLE1 / VARIABLE2 X 100</t>
  </si>
  <si>
    <t>Artículos científicos publicados en revistas de impacto alto (grupos III a VII) en el periodo</t>
  </si>
  <si>
    <t>Artículos científicos totales publicados en revistas (grupos I a VII) en el periodo</t>
  </si>
  <si>
    <t>Promedio de productos de la investigación por investigador institucional
                                                                                                                                                                                                                                                        FÓRMULA: VARIABLE1 / VARIABLE2</t>
  </si>
  <si>
    <t xml:space="preserve">Productos institucionales totales, en el periodo </t>
  </si>
  <si>
    <t xml:space="preserve">Total de Investigadores institucionales vigentes* en el periodo
</t>
  </si>
  <si>
    <t xml:space="preserve">Proporción del presupuesto complementario obtenido para investigación científica y desarrollo tecnológico para la salud
                                                                                                        FÓRMULA: VARIABLE1 / VARIABLE2 X 100 </t>
  </si>
  <si>
    <t xml:space="preserve">Presupuesto complementario destinado a investigación en el año actual </t>
  </si>
  <si>
    <t>Presupuesto federal institucional destinado a investigación en el año actual</t>
  </si>
  <si>
    <t>Porcentaje del presupuesto federal institucional destinado a investigación científica y desarrollo tecnológico para la salud
                                                                                                               FÓRMULA: VARIABLE1 / VARIABLE2 X 100</t>
  </si>
  <si>
    <t xml:space="preserve">Presupuesto federal institucional destinado a investigación científica y desarrollo tecnológico para la salud, en el año actual </t>
  </si>
  <si>
    <t>Presupuesto federal total institucional en el año actual</t>
  </si>
  <si>
    <t>Porcentaje de ocupación de plazas de investigador
                                                                                                                                                                                                                                                                FÓRMULA: VARIABLE1 / VARIABLE2 X 100</t>
  </si>
  <si>
    <t xml:space="preserve">Plazas de investigador ocupadas en el año actual
</t>
  </si>
  <si>
    <t>Plazas de investigador autorizadas en el año actual</t>
  </si>
  <si>
    <r>
      <t xml:space="preserve">1/ CUANDO SE PRESENTE UNA VARIACIÓN SUPERIOR O INFERIOR AL 10 POR CIENTO EN LOS RESULTADOS OBTENIDOS AL PERÍODO EN LA VARIABLE 1 O EN LA VARIABLE 2 RESPECTO A LOS VALORES ORIGINALES COMPROMETIDOS AL PERÍODO EN AMBAS VARIABLES, SE DEBERÁ INCORPORAR EN EL APARTADO DE EXPLICACIONES A LAS CAUSAS  DE LAS VARIACIONES EL ANÁLISIS DE LAS VARIABLES COMPROMETIDAS NO SÓLO DEL INDICADOR.
2/ RIESGOS PARA LA POBLACIÓN QUE ATIENDE EL PROGRAMA O LA INSTITUCIÓN DERIVADO DE UNA VARIACIÓN SUPERIOR AL 10% DE LA META COMPROMETIDA O DE CUALQUIERA DE SUS VARIABLES
3/ ACCIONES ESPECÍFICAS A DESARROLLAR POR LA INSTITUCIÓN PARA REGULARIZAR EL CUMPLIMIENTO DE LAS METAS COMPROMETIDAS CUANDO SE PRESENTE UNA VARIACIÓN SUPERIOR AL 10% DE LA META ALCANZADA Y PROGRAMADA, ASÍ COMO RESPECTO A CUALQUIERA DE SUS VARIABLES.
</t>
    </r>
    <r>
      <rPr>
        <b/>
        <i/>
        <sz val="18"/>
        <rFont val="Arial"/>
        <family val="2"/>
      </rPr>
      <t xml:space="preserve">
4/ LA EVALUACIÓN MEDIANTE INDICADORES TIENE EL PROPÓSITO DE ANALIZAR EL CUMPLIMIENTO DE CADA UNO DE LOS OBJETIVOS ESTABLECIDOS EN EL PROGRAMA, ES ASÍ QUE LAS EXPLICACIONES O ACCIONES COMPROMETIDAS EN EL APARTADO DE JUSTIFICACIÓN A LAS VARIACIONES, RIESGOS A LA POBLACIÓN O LA INSTITUCIÓN Y MEDIDAS PARA LOGRAR LA REGULARIZACIÓN DE LA META SIEMPRE SE DEBERÁN REFERIR AL OBJETIVO COMPROMETIDO POR EL PROGRAMA. POR EJEMPLO, EN EL CASO DEL INDICADOR "EFICACIA EN EL OTORGAMIENTO DE CONSULTA PROGRAMADA" EL OBJETIVO DEL PROGRAMA ASOCIADO (ver esquema lógico del Pp) ES "ATENCIÓN AMBULATORIA ESPECIALIZADA OTORGADA" Y ES EN EL MISMO CONTEXTO DE LA ATENCIÓN AMBULATORIA QUE SE DEBERÁN VALORAR LAS CAUSAS, RIESGOS Y MEDIDAS DE CORRECCIÓN. </t>
    </r>
    <r>
      <rPr>
        <b/>
        <sz val="18"/>
        <rFont val="Arial"/>
        <family val="2"/>
      </rPr>
      <t xml:space="preserve">                     
ES INDISPENSABLE QUE EN TODOS LOS CASOS QUE CORRESPONDA SE ANOTEN LAS MEDIDAS CORRECTIVAS COMPROMETIDAS POR LA INSTITUCIÓN.</t>
    </r>
  </si>
  <si>
    <t>ELABORÓ Y VALIDÓ</t>
  </si>
  <si>
    <t>REVISÓ Y RECIBIÓ DE CONFORMIDAD</t>
  </si>
  <si>
    <t>AUTORIZÓ</t>
  </si>
  <si>
    <t>DIRECTOR GENERAL O EQUIVALENTE (NOMBE Y FIRMA)</t>
  </si>
  <si>
    <t>NOTA: FAVOR DE ENVIAR ESTE FORMATO EN EXCEL Y ESCANEADO AL MOMENTO DE SU ENTREGA A LA DGPIS Y
RUBRICAR CADA UNA DE LAS HOJAS</t>
  </si>
  <si>
    <t>TITULAR DEL ÁREA SUSTANTIVA (NOMBRE Y FIRMA)</t>
  </si>
  <si>
    <t xml:space="preserve">TITULAR DEL ÁREA PLANEACÓN O EQUIVALENTE (NOMBRE Y FIRMA)
</t>
  </si>
  <si>
    <t>EVALUACIÓN DE CUMPLIMIENTO DE METAS PERÍODO ENERO - DICIEMBRE 2023</t>
  </si>
  <si>
    <t>NBU</t>
  </si>
  <si>
    <t>HOSPITAL REGIONAL DE ALTA ESPECIALIDAD DE IXTAPALUCA</t>
  </si>
  <si>
    <t>EL RIESGO DE INCUMPLIR EN LO PROGRAMADO GENERA UNA LIMITANTE EN EL DESARROLLO DEL CONOCIMIENTO NECESARIO DE  INVESTIGACIONES QUE PERMITAN MEJORAR LA ATENCIÓN CON LA MEJOR EVIDENCIA CIENTÍFICA DISPONIBLE Y LA SALUD DE LA POBLACIÓN.</t>
  </si>
  <si>
    <t xml:space="preserve">SE CONTINUARÁ TRABAJANDO DE LA MISMA FORMA DANDO SEGUIMIENTO Y SOPORTE EN EL DISEÑO DE  PROTOCOLOS DE INVESTIGACIÓN, LOS CUALES PERMITIRÁN SEGUIR GENERANDO ARTÍCULOS CIENTÍFICOS EN REVISTAS DE ALTO IMPACTO. </t>
  </si>
  <si>
    <t xml:space="preserve">SE CONTINUARÁ TRABAJANDO DE LA MISMA FORMA DANDO SEGUIMIENTO Y SOPORTE EN EL DISEÑO DE  PROTOCOLOS DE INVESTIGACIÓN, LOS CUALES PERMITIRÁN SEGUIR GENERANDO ARTÍCULOS CIENTÍFICOS EN REVISTAS DE ALTO IMPACTO.  </t>
  </si>
  <si>
    <t xml:space="preserve">A PARTIR DEL 1 DE JUNIO DEL AÑO EN CURSO SE REALIZO LA CONTRATACIÓN OFICIAL DE UN INVESTIGADOR. </t>
  </si>
  <si>
    <t>SE CONTINUARA GESTIONANDO MÁS  PLAZAS  QUE COADYUVÉ EN MAYORES PLAZAS DE INVESTIGADOR</t>
  </si>
  <si>
    <t>EL RIESGO DE NO CUMPLIR CON LO PROGRAMADO GENERA UNA LIMITANTE EN EL DESARROLLO DE INVESTIGACIONES QUE PUEDAN MEJORAR LA SALUD DE LA POBLACIÓN.</t>
  </si>
  <si>
    <t>SE CONTINUARA CON LA GESTIÓN PARA PODER CONTAR CON MÁS PLAZAS DE INVESTIGADOR ASÍ COMO FOMENTAR LA PARTICIPACIÓN EN CONVOCATORIAS ENTRE EL PERSONAL DEL HOSPITAL.</t>
  </si>
  <si>
    <t>EL RIESGO DE NO CUMPLIR CON LO PROGRAMADO GENERA UNA LIMITANTE EN EL DESARROLLO DEL CONOCIMIENTO NECESARIO PRODUCIDO POR LAS INVESTIGACIONES QUE PUEDAN MEJORAR LA ATENCIÓN MÉDICA BASADA EN LA MEJOR EVIDENCIA CIENTÍFICA DISPONIBLE Y LA SALUD DE LA POBLACIÓN.</t>
  </si>
  <si>
    <t>SE CONTINUARÁ GESTIONANDO EL PODER CONTAR CON PRESUPUESTO FISCAL PARA EL DESARROLLO DE PROTOCOLOS DE INVESTIGACIÓN QUE AYUDEN A MEJORAR LA SALUD DE LA POBLACIÓN Y REDUNDE EN PUBLICACIONES EN REVISTAS DE ALTO IMPACTO</t>
  </si>
  <si>
    <t>LA META SE SUPERO RESPECTO DEL INDICADOR ESTABLECIDO SIN EMBARGO SE CONTINUARÁ GESTIONANDO EL PODER CONTAR CON PRESUPUESTO PARA EL DESARROLLO DE PROTOCOLOS DE INVESTIGACIÓN QUE AYUDEN A MEJORAR LA SALUD DE LA POBLACIÓN Y REDUNDE EN PUBLICACIONES EN REVISTAS DE ALTO IMPACTO</t>
  </si>
  <si>
    <t>EL RIESGO DE NO CUMPLIR CON LO PROGRAMADO GENERA UNA LIMITANTE EN EL DESARROLLO DEL CONOCIMIENTO NECESARIO PRODUCIDO POR LAS INVESTIGACIONES QUE PUEDAN MEJORAR ATENCIÓN MÉDICA BASADA EN LA MEJORE EVIDENCIA CINTÍFICA DISPONIBLE Y LA SALUD DE LA POBLACIÓN.</t>
  </si>
  <si>
    <t>GUSTAVO ACOSTA ALTAMIRANO</t>
  </si>
  <si>
    <t>ALMA ROSA SÁNCHEZ CONEJO</t>
  </si>
  <si>
    <t>OMAR ESTEBAN VALENCIA LEDEZMA</t>
  </si>
  <si>
    <t>NO EXISTE VARIACIÓN, LA META SE CUMPLIÓ Y SE MANTIENE EL PERSONAL CONSIDERADO EN LA PROGRAMACIÓN.</t>
  </si>
  <si>
    <t xml:space="preserve">LA META SE SUPERÓ, YA QUE SE PUBLICARON 2 ARTÍCULOS MÁS EN REVISTAS CIENTÍFICAS, ES IMPORTANTE MENCIONAR QUE LAS PUBLICACIONES ESTÁN SUJETAS A LA PERIODICIDAD Y EVALUACIÓN DE LAS REVISTAS CIENTÍFICAS. </t>
  </si>
  <si>
    <t xml:space="preserve">LA META SE SUPERÓ, YA QUE SE PUBLICARON 3 ARTÍCULOS MÁS EN REVISTAS CIENTÍFICAS, ES IMPORTANTE MENCIONAR QUE LAS PUBLICACIONES ESTÁN SUJETAS A LA PERIODICIDAD Y EVALUACIÓN DE LAS REVISTAS CIENTÍFICAS. </t>
  </si>
  <si>
    <t>SE GANO UN RECONOCIMIENTO Y APOYO ECONÓMICO DERIVADO DE LA PARTICIPACION DEL HRAEI EN UN PROTOCOLO EN COLABORACIÓN. ES IMPORTANTE MENCIONAR QUE SE ESTUVO GESTIONANDO CONTAR CON PRESUPUESTO FEDERAL DESTINADO A INVESTIGACIÓN SIN ÉXITO POR LO QUE SE REALIZÓ ADECUACIÓN DE META EN OCTUBRE..</t>
  </si>
  <si>
    <t xml:space="preserve">LAS VARIACIONES QUE SE PRESENTAN CORRESPONDEN A AMPLIACIONES PRESUPUESTALES RECIBIDAS PARA EL PROGRAMA E023 Y LAS CUALES FUERON EJERCIDAS DURANTE EL AÑO. ES IMPORTANTE MENCIONAR QUE SE ESTUVO GESTIONANDO CONTAR CON PRESUPUESTO FEDERAL DESTINADO A INVESTIGACIÓN SIN ÉXITO.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</si>
</sst>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8" x14ac:knownFonts="1">
    <font>
      <sz val="11"/>
      <color theme="1"/>
      <name val="Calibri"/>
      <family val="2"/>
      <scheme val="minor"/>
    </font>
    <font>
      <b/>
      <sz val="20"/>
      <name val="Arial"/>
      <family val="2"/>
    </font>
    <font>
      <sz val="20"/>
      <color theme="1"/>
      <name val="Calibri"/>
      <family val="2"/>
      <scheme val="minor"/>
    </font>
    <font>
      <b/>
      <sz val="26"/>
      <name val="Arial"/>
      <family val="2"/>
    </font>
    <font>
      <b/>
      <u/>
      <sz val="24"/>
      <name val="Arial"/>
      <family val="2"/>
    </font>
    <font>
      <b/>
      <sz val="18"/>
      <name val="Arial"/>
      <family val="2"/>
    </font>
    <font>
      <sz val="18"/>
      <color theme="1"/>
      <name val="Calibri"/>
      <family val="2"/>
      <scheme val="minor"/>
    </font>
    <font>
      <sz val="10"/>
      <name val="Arial"/>
      <family val="2"/>
    </font>
    <font>
      <sz val="20"/>
      <name val="Arial"/>
      <family val="2"/>
    </font>
    <font>
      <b/>
      <sz val="16"/>
      <color theme="0"/>
      <name val="Arial"/>
      <family val="2"/>
    </font>
    <font>
      <b/>
      <sz val="26"/>
      <color theme="0"/>
      <name val="Arial"/>
      <family val="2"/>
    </font>
    <font>
      <b/>
      <sz val="22"/>
      <color theme="0"/>
      <name val="Calibri"/>
      <family val="2"/>
      <scheme val="minor"/>
    </font>
    <font>
      <b/>
      <sz val="36"/>
      <color theme="0"/>
      <name val="Calibri"/>
      <family val="2"/>
      <scheme val="minor"/>
    </font>
    <font>
      <b/>
      <sz val="22"/>
      <color theme="1"/>
      <name val="Calibri"/>
      <family val="2"/>
      <scheme val="minor"/>
    </font>
    <font>
      <b/>
      <sz val="28"/>
      <color theme="1"/>
      <name val="Arial"/>
      <family val="2"/>
    </font>
    <font>
      <b/>
      <sz val="16"/>
      <name val="Arial"/>
      <family val="2"/>
    </font>
    <font>
      <b/>
      <sz val="26"/>
      <color theme="1"/>
      <name val="Calibri"/>
      <family val="2"/>
      <scheme val="minor"/>
    </font>
    <font>
      <b/>
      <sz val="28"/>
      <color theme="0"/>
      <name val="Calibri"/>
      <family val="2"/>
      <scheme val="minor"/>
    </font>
    <font>
      <b/>
      <sz val="24"/>
      <color theme="1"/>
      <name val="Calibri"/>
      <family val="2"/>
      <scheme val="minor"/>
    </font>
    <font>
      <b/>
      <sz val="2"/>
      <name val="Calibri"/>
      <family val="2"/>
      <scheme val="minor"/>
    </font>
    <font>
      <sz val="16"/>
      <name val="Arial"/>
      <family val="2"/>
    </font>
    <font>
      <b/>
      <sz val="26"/>
      <color theme="1"/>
      <name val="Arial"/>
      <family val="2"/>
    </font>
    <font>
      <b/>
      <i/>
      <sz val="18"/>
      <name val="Arial"/>
      <family val="2"/>
    </font>
    <font>
      <b/>
      <sz val="28"/>
      <name val="Arial"/>
      <family val="2"/>
    </font>
    <font>
      <sz val="24"/>
      <color theme="1"/>
      <name val="Calibri"/>
      <family val="2"/>
      <scheme val="minor"/>
    </font>
    <font>
      <b/>
      <sz val="20"/>
      <color indexed="81"/>
      <name val="Tahoma"/>
      <family val="2"/>
    </font>
    <font>
      <b/>
      <sz val="16"/>
      <color indexed="81"/>
      <name val="Tahoma"/>
      <family val="2"/>
    </font>
    <font>
      <b/>
      <sz val="22"/>
      <color indexed="81"/>
      <name val="Tahoma"/>
      <family val="2"/>
    </font>
  </fonts>
  <fills count="8">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1"/>
        <bgColor indexed="64"/>
      </patternFill>
    </fill>
  </fills>
  <borders count="40">
    <border>
      <left/>
      <right/>
      <top/>
      <bottom/>
      <diagonal/>
    </border>
    <border>
      <left/>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auto="1"/>
      </left>
      <right style="thin">
        <color auto="1"/>
      </right>
      <top style="medium">
        <color indexed="64"/>
      </top>
      <bottom style="thin">
        <color auto="1"/>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thin">
        <color auto="1"/>
      </left>
      <right style="thin">
        <color auto="1"/>
      </right>
      <top style="thin">
        <color auto="1"/>
      </top>
      <bottom style="thin">
        <color auto="1"/>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s>
  <cellStyleXfs count="2">
    <xf numFmtId="0" fontId="0" fillId="0" borderId="0"/>
    <xf numFmtId="0" fontId="7" fillId="0" borderId="0"/>
  </cellStyleXfs>
  <cellXfs count="112">
    <xf numFmtId="0" fontId="0" fillId="0" borderId="0" xfId="0"/>
    <xf numFmtId="0" fontId="1" fillId="2" borderId="0" xfId="0" applyFont="1" applyFill="1"/>
    <xf numFmtId="0" fontId="2" fillId="2" borderId="0" xfId="0" applyFont="1" applyFill="1"/>
    <xf numFmtId="0" fontId="2" fillId="0" borderId="0" xfId="0" applyFont="1"/>
    <xf numFmtId="0" fontId="1" fillId="2" borderId="1" xfId="0" applyFont="1" applyFill="1" applyBorder="1" applyAlignment="1" applyProtection="1">
      <alignment horizontal="left"/>
      <protection locked="0"/>
    </xf>
    <xf numFmtId="0" fontId="1" fillId="2" borderId="2" xfId="0" applyFont="1" applyFill="1" applyBorder="1"/>
    <xf numFmtId="0" fontId="8" fillId="2" borderId="0" xfId="1" applyFont="1" applyFill="1"/>
    <xf numFmtId="0" fontId="1" fillId="2" borderId="0" xfId="1" applyFont="1" applyFill="1"/>
    <xf numFmtId="0" fontId="11" fillId="3" borderId="11" xfId="0" applyFont="1" applyFill="1" applyBorder="1" applyAlignment="1">
      <alignment horizontal="center"/>
    </xf>
    <xf numFmtId="49" fontId="13" fillId="0" borderId="11" xfId="0" applyNumberFormat="1" applyFont="1" applyBorder="1" applyAlignment="1">
      <alignment horizontal="center" vertical="center"/>
    </xf>
    <xf numFmtId="0" fontId="19" fillId="7" borderId="0" xfId="0" applyFont="1" applyFill="1" applyAlignment="1">
      <alignment horizontal="center" vertical="center" wrapText="1"/>
    </xf>
    <xf numFmtId="0" fontId="18" fillId="0" borderId="0" xfId="0" applyFont="1" applyAlignment="1">
      <alignment vertical="center" wrapText="1"/>
    </xf>
    <xf numFmtId="0" fontId="23" fillId="2" borderId="0" xfId="0" applyFont="1" applyFill="1" applyAlignment="1">
      <alignment horizontal="center" vertical="center"/>
    </xf>
    <xf numFmtId="0" fontId="20" fillId="2" borderId="0" xfId="1" applyFont="1" applyFill="1" applyAlignment="1">
      <alignment horizontal="center" vertical="center"/>
    </xf>
    <xf numFmtId="0" fontId="3" fillId="2" borderId="0" xfId="0" applyFont="1" applyFill="1" applyAlignment="1">
      <alignment horizontal="left" vertical="center" wrapText="1"/>
    </xf>
    <xf numFmtId="3" fontId="16" fillId="2" borderId="0" xfId="0" applyNumberFormat="1" applyFont="1" applyFill="1" applyAlignment="1" applyProtection="1">
      <alignment horizontal="center" vertical="center" wrapText="1"/>
      <protection locked="0"/>
    </xf>
    <xf numFmtId="164" fontId="16" fillId="2" borderId="0" xfId="0" applyNumberFormat="1" applyFont="1" applyFill="1" applyAlignment="1">
      <alignment horizontal="center" vertical="center" wrapText="1"/>
    </xf>
    <xf numFmtId="49" fontId="13" fillId="2" borderId="0" xfId="0" applyNumberFormat="1" applyFont="1" applyFill="1" applyAlignment="1" applyProtection="1">
      <alignment horizontal="left" vertical="center" wrapText="1"/>
      <protection locked="0"/>
    </xf>
    <xf numFmtId="0" fontId="5" fillId="0" borderId="0" xfId="0" applyFont="1" applyAlignment="1">
      <alignment horizontal="left" vertical="center" wrapText="1"/>
    </xf>
    <xf numFmtId="0" fontId="0" fillId="2" borderId="35" xfId="0" applyFill="1" applyBorder="1"/>
    <xf numFmtId="0" fontId="0" fillId="2" borderId="0" xfId="0" applyFill="1"/>
    <xf numFmtId="0" fontId="0" fillId="2" borderId="12" xfId="0" applyFill="1" applyBorder="1"/>
    <xf numFmtId="0" fontId="16" fillId="2" borderId="0" xfId="0" applyFont="1" applyFill="1" applyAlignment="1">
      <alignment horizontal="center" vertical="center" wrapText="1"/>
    </xf>
    <xf numFmtId="0" fontId="16" fillId="2" borderId="0" xfId="0" applyFont="1" applyFill="1" applyAlignment="1">
      <alignment horizontal="center" vertical="center"/>
    </xf>
    <xf numFmtId="0" fontId="0" fillId="3" borderId="36" xfId="0" applyFill="1" applyBorder="1"/>
    <xf numFmtId="0" fontId="0" fillId="3" borderId="37" xfId="0" applyFill="1" applyBorder="1"/>
    <xf numFmtId="0" fontId="16" fillId="2" borderId="0" xfId="0" applyFont="1" applyFill="1" applyAlignment="1">
      <alignment horizontal="center" vertical="center"/>
    </xf>
    <xf numFmtId="0" fontId="16" fillId="2" borderId="0" xfId="0" applyFont="1" applyFill="1" applyAlignment="1" applyProtection="1">
      <alignment horizontal="center" vertical="center"/>
      <protection locked="0"/>
    </xf>
    <xf numFmtId="0" fontId="16" fillId="6" borderId="2" xfId="0" applyFont="1" applyFill="1" applyBorder="1" applyAlignment="1">
      <alignment horizontal="center" vertical="center"/>
    </xf>
    <xf numFmtId="0" fontId="12" fillId="3" borderId="1" xfId="0" applyFont="1" applyFill="1" applyBorder="1" applyAlignment="1">
      <alignment horizontal="center" vertical="center" wrapText="1"/>
    </xf>
    <xf numFmtId="0" fontId="12" fillId="3" borderId="1" xfId="0" applyFont="1" applyFill="1" applyBorder="1" applyAlignment="1">
      <alignment horizontal="center" vertical="center"/>
    </xf>
    <xf numFmtId="0" fontId="5" fillId="6" borderId="0" xfId="0" applyFont="1" applyFill="1" applyAlignment="1">
      <alignment horizontal="left" vertical="center" wrapText="1"/>
    </xf>
    <xf numFmtId="0" fontId="16" fillId="2" borderId="0" xfId="0" applyFont="1" applyFill="1" applyAlignment="1">
      <alignment horizontal="center"/>
    </xf>
    <xf numFmtId="0" fontId="24" fillId="2" borderId="0" xfId="0" applyFont="1" applyFill="1" applyAlignment="1" applyProtection="1">
      <alignment horizontal="center" wrapText="1"/>
      <protection locked="0"/>
    </xf>
    <xf numFmtId="0" fontId="24" fillId="2" borderId="0" xfId="0" applyFont="1" applyFill="1" applyAlignment="1" applyProtection="1">
      <alignment horizontal="center"/>
      <protection locked="0"/>
    </xf>
    <xf numFmtId="0" fontId="16" fillId="6" borderId="2" xfId="0" applyFont="1" applyFill="1" applyBorder="1" applyAlignment="1">
      <alignment horizontal="center" vertical="center" wrapText="1"/>
    </xf>
    <xf numFmtId="164" fontId="16" fillId="0" borderId="20" xfId="0" applyNumberFormat="1" applyFont="1" applyBorder="1" applyAlignment="1">
      <alignment horizontal="center" vertical="center" wrapText="1"/>
    </xf>
    <xf numFmtId="164" fontId="16" fillId="0" borderId="21" xfId="0" applyNumberFormat="1" applyFont="1" applyBorder="1" applyAlignment="1">
      <alignment horizontal="center" vertical="center" wrapText="1"/>
    </xf>
    <xf numFmtId="164" fontId="16" fillId="0" borderId="14" xfId="0" applyNumberFormat="1" applyFont="1" applyBorder="1" applyAlignment="1">
      <alignment horizontal="center" vertical="center" wrapText="1"/>
    </xf>
    <xf numFmtId="164" fontId="16" fillId="0" borderId="15" xfId="0" applyNumberFormat="1" applyFont="1" applyBorder="1" applyAlignment="1">
      <alignment horizontal="center" vertical="center" wrapText="1"/>
    </xf>
    <xf numFmtId="49" fontId="17" fillId="5" borderId="22" xfId="0" applyNumberFormat="1" applyFont="1" applyFill="1" applyBorder="1" applyAlignment="1">
      <alignment horizontal="left" vertical="top" wrapText="1"/>
    </xf>
    <xf numFmtId="49" fontId="17" fillId="5" borderId="23" xfId="0" applyNumberFormat="1" applyFont="1" applyFill="1" applyBorder="1" applyAlignment="1">
      <alignment horizontal="left" vertical="top" wrapText="1"/>
    </xf>
    <xf numFmtId="49" fontId="17" fillId="5" borderId="24" xfId="0" applyNumberFormat="1" applyFont="1" applyFill="1" applyBorder="1" applyAlignment="1">
      <alignment horizontal="left" vertical="top" wrapText="1"/>
    </xf>
    <xf numFmtId="3" fontId="16" fillId="0" borderId="22" xfId="0" applyNumberFormat="1" applyFont="1" applyBorder="1" applyAlignment="1" applyProtection="1">
      <alignment horizontal="left" vertical="center" wrapText="1"/>
      <protection locked="0"/>
    </xf>
    <xf numFmtId="3" fontId="16" fillId="0" borderId="23" xfId="0" applyNumberFormat="1" applyFont="1" applyBorder="1" applyAlignment="1" applyProtection="1">
      <alignment horizontal="left" vertical="center" wrapText="1"/>
      <protection locked="0"/>
    </xf>
    <xf numFmtId="3" fontId="16" fillId="0" borderId="38" xfId="0" applyNumberFormat="1" applyFont="1" applyBorder="1" applyAlignment="1" applyProtection="1">
      <alignment horizontal="left" vertical="center" wrapText="1"/>
      <protection locked="0"/>
    </xf>
    <xf numFmtId="0" fontId="20" fillId="0" borderId="19" xfId="1" applyFont="1" applyBorder="1" applyAlignment="1">
      <alignment horizontal="center" vertical="center"/>
    </xf>
    <xf numFmtId="0" fontId="20" fillId="0" borderId="28" xfId="1" applyFont="1" applyBorder="1" applyAlignment="1">
      <alignment horizontal="center" vertical="center"/>
    </xf>
    <xf numFmtId="0" fontId="3" fillId="0" borderId="19" xfId="0" applyFont="1" applyBorder="1" applyAlignment="1">
      <alignment horizontal="left" vertical="center" wrapText="1"/>
    </xf>
    <xf numFmtId="0" fontId="3" fillId="0" borderId="28" xfId="0" applyFont="1" applyBorder="1" applyAlignment="1">
      <alignment horizontal="left" vertical="center" wrapText="1"/>
    </xf>
    <xf numFmtId="3" fontId="16" fillId="0" borderId="19" xfId="0" applyNumberFormat="1" applyFont="1" applyBorder="1" applyAlignment="1" applyProtection="1">
      <alignment horizontal="center" vertical="center" wrapText="1"/>
      <protection locked="0"/>
    </xf>
    <xf numFmtId="3" fontId="16" fillId="0" borderId="28" xfId="0" applyNumberFormat="1" applyFont="1" applyBorder="1" applyAlignment="1" applyProtection="1">
      <alignment horizontal="center" vertical="center" wrapText="1"/>
      <protection locked="0"/>
    </xf>
    <xf numFmtId="164" fontId="16" fillId="0" borderId="29" xfId="0" applyNumberFormat="1" applyFont="1" applyBorder="1" applyAlignment="1">
      <alignment horizontal="center" vertical="center" wrapText="1"/>
    </xf>
    <xf numFmtId="164" fontId="16" fillId="0" borderId="30" xfId="0" applyNumberFormat="1" applyFont="1" applyBorder="1" applyAlignment="1">
      <alignment horizontal="center" vertical="center" wrapText="1"/>
    </xf>
    <xf numFmtId="3" fontId="16" fillId="0" borderId="31" xfId="0" applyNumberFormat="1" applyFont="1" applyBorder="1" applyAlignment="1" applyProtection="1">
      <alignment horizontal="left" vertical="center" wrapText="1"/>
      <protection locked="0"/>
    </xf>
    <xf numFmtId="3" fontId="16" fillId="0" borderId="32" xfId="0" applyNumberFormat="1" applyFont="1" applyBorder="1" applyAlignment="1" applyProtection="1">
      <alignment horizontal="left" vertical="center" wrapText="1"/>
      <protection locked="0"/>
    </xf>
    <xf numFmtId="3" fontId="16" fillId="0" borderId="39" xfId="0" applyNumberFormat="1" applyFont="1" applyBorder="1" applyAlignment="1" applyProtection="1">
      <alignment horizontal="left" vertical="center" wrapText="1"/>
      <protection locked="0"/>
    </xf>
    <xf numFmtId="0" fontId="23" fillId="4" borderId="18" xfId="0" applyFont="1" applyFill="1" applyBorder="1" applyAlignment="1">
      <alignment horizontal="center" vertical="center"/>
    </xf>
    <xf numFmtId="0" fontId="23" fillId="4" borderId="8" xfId="0" applyFont="1" applyFill="1" applyBorder="1" applyAlignment="1">
      <alignment horizontal="center" vertical="center"/>
    </xf>
    <xf numFmtId="0" fontId="23" fillId="4" borderId="27" xfId="0" applyFont="1" applyFill="1" applyBorder="1" applyAlignment="1">
      <alignment horizontal="center" vertical="center"/>
    </xf>
    <xf numFmtId="0" fontId="15" fillId="0" borderId="19" xfId="1" applyFont="1" applyBorder="1" applyAlignment="1">
      <alignment horizontal="center" vertical="center" wrapText="1"/>
    </xf>
    <xf numFmtId="0" fontId="15" fillId="0" borderId="25" xfId="1" applyFont="1" applyBorder="1" applyAlignment="1">
      <alignment horizontal="center" vertical="center" wrapText="1"/>
    </xf>
    <xf numFmtId="0" fontId="15" fillId="0" borderId="26" xfId="1" applyFont="1" applyBorder="1" applyAlignment="1">
      <alignment horizontal="center" vertical="center" wrapText="1"/>
    </xf>
    <xf numFmtId="0" fontId="3" fillId="0" borderId="19"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164" fontId="16" fillId="0" borderId="19" xfId="0" applyNumberFormat="1" applyFont="1" applyBorder="1" applyAlignment="1">
      <alignment horizontal="center" vertical="center" wrapText="1"/>
    </xf>
    <xf numFmtId="164" fontId="16" fillId="0" borderId="25" xfId="0" applyNumberFormat="1" applyFont="1" applyBorder="1" applyAlignment="1">
      <alignment horizontal="center" vertical="center" wrapText="1"/>
    </xf>
    <xf numFmtId="164" fontId="16" fillId="0" borderId="26" xfId="0" applyNumberFormat="1" applyFont="1" applyBorder="1" applyAlignment="1">
      <alignment horizontal="center" vertical="center" wrapText="1"/>
    </xf>
    <xf numFmtId="164" fontId="16" fillId="0" borderId="9" xfId="0" applyNumberFormat="1" applyFont="1" applyBorder="1" applyAlignment="1">
      <alignment horizontal="center" vertical="center" wrapText="1"/>
    </xf>
    <xf numFmtId="164" fontId="16" fillId="0" borderId="10" xfId="0" applyNumberFormat="1" applyFont="1" applyBorder="1" applyAlignment="1">
      <alignment horizontal="center" vertical="center" wrapText="1"/>
    </xf>
    <xf numFmtId="0" fontId="5" fillId="6" borderId="34" xfId="0" applyFont="1" applyFill="1" applyBorder="1" applyAlignment="1">
      <alignment horizontal="left" vertical="center" wrapText="1"/>
    </xf>
    <xf numFmtId="0" fontId="5" fillId="6" borderId="32" xfId="0" applyFont="1" applyFill="1" applyBorder="1" applyAlignment="1">
      <alignment horizontal="left" vertical="center" wrapText="1"/>
    </xf>
    <xf numFmtId="0" fontId="5" fillId="6" borderId="33" xfId="0" applyFont="1" applyFill="1" applyBorder="1" applyAlignment="1">
      <alignment horizontal="left" vertical="center" wrapText="1"/>
    </xf>
    <xf numFmtId="0" fontId="9" fillId="3" borderId="3" xfId="0" applyFont="1" applyFill="1" applyBorder="1" applyAlignment="1">
      <alignment horizontal="center" wrapText="1"/>
    </xf>
    <xf numFmtId="0" fontId="9" fillId="3" borderId="8" xfId="0" applyFont="1" applyFill="1" applyBorder="1" applyAlignment="1">
      <alignment horizontal="center"/>
    </xf>
    <xf numFmtId="0" fontId="9" fillId="3" borderId="13" xfId="0" applyFont="1" applyFill="1" applyBorder="1" applyAlignment="1">
      <alignment horizontal="center"/>
    </xf>
    <xf numFmtId="0" fontId="10" fillId="3" borderId="4"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1" fillId="3" borderId="6" xfId="0" applyFont="1" applyFill="1" applyBorder="1" applyAlignment="1">
      <alignment horizontal="center"/>
    </xf>
    <xf numFmtId="0" fontId="12" fillId="3" borderId="4"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9" xfId="0" applyFont="1" applyFill="1" applyBorder="1" applyAlignment="1">
      <alignment horizontal="center" vertical="center"/>
    </xf>
    <xf numFmtId="0" fontId="12" fillId="3" borderId="0" xfId="0" applyFont="1" applyFill="1" applyAlignment="1">
      <alignment horizontal="center" vertical="center"/>
    </xf>
    <xf numFmtId="0" fontId="12" fillId="3" borderId="12" xfId="0" applyFont="1" applyFill="1" applyBorder="1" applyAlignment="1">
      <alignment horizontal="center" vertical="center"/>
    </xf>
    <xf numFmtId="0" fontId="12" fillId="3" borderId="14" xfId="0" applyFont="1" applyFill="1" applyBorder="1" applyAlignment="1">
      <alignment horizontal="center" vertical="center"/>
    </xf>
    <xf numFmtId="0" fontId="12" fillId="3" borderId="16" xfId="0" applyFont="1" applyFill="1" applyBorder="1" applyAlignment="1">
      <alignment horizontal="center" vertical="center"/>
    </xf>
    <xf numFmtId="0" fontId="12" fillId="3" borderId="17" xfId="0" applyFont="1" applyFill="1" applyBorder="1" applyAlignment="1">
      <alignment horizontal="center" vertical="center"/>
    </xf>
    <xf numFmtId="0" fontId="11" fillId="3" borderId="11" xfId="0" applyFont="1" applyFill="1" applyBorder="1" applyAlignment="1">
      <alignment horizontal="center"/>
    </xf>
    <xf numFmtId="49" fontId="13" fillId="0" borderId="11" xfId="0" applyNumberFormat="1" applyFont="1" applyBorder="1" applyAlignment="1">
      <alignment horizontal="center" vertical="center"/>
    </xf>
    <xf numFmtId="0" fontId="18" fillId="6" borderId="22" xfId="0" applyFont="1" applyFill="1" applyBorder="1" applyAlignment="1">
      <alignment horizontal="left" vertical="center" wrapText="1"/>
    </xf>
    <xf numFmtId="0" fontId="18" fillId="6" borderId="23" xfId="0" applyFont="1" applyFill="1" applyBorder="1" applyAlignment="1">
      <alignment horizontal="left" vertical="center" wrapText="1"/>
    </xf>
    <xf numFmtId="0" fontId="18" fillId="6" borderId="24" xfId="0" applyFont="1" applyFill="1" applyBorder="1" applyAlignment="1">
      <alignment horizontal="left" vertical="center" wrapText="1"/>
    </xf>
    <xf numFmtId="0" fontId="20" fillId="0" borderId="26" xfId="1" applyFont="1" applyBorder="1" applyAlignment="1">
      <alignment horizontal="center" vertical="center"/>
    </xf>
    <xf numFmtId="0" fontId="21" fillId="0" borderId="19" xfId="0" applyFont="1" applyBorder="1" applyAlignment="1">
      <alignment horizontal="left" vertical="center" wrapText="1"/>
    </xf>
    <xf numFmtId="0" fontId="21" fillId="0" borderId="26" xfId="0" applyFont="1" applyBorder="1" applyAlignment="1">
      <alignment horizontal="left" vertical="center" wrapText="1"/>
    </xf>
    <xf numFmtId="3" fontId="16" fillId="0" borderId="26" xfId="0" applyNumberFormat="1" applyFont="1" applyBorder="1" applyAlignment="1" applyProtection="1">
      <alignment horizontal="center" vertical="center" wrapText="1"/>
      <protection locked="0"/>
    </xf>
    <xf numFmtId="0" fontId="14" fillId="4" borderId="18" xfId="0" applyFont="1" applyFill="1" applyBorder="1" applyAlignment="1">
      <alignment horizontal="center" vertical="center"/>
    </xf>
    <xf numFmtId="0" fontId="14" fillId="4" borderId="8" xfId="0" applyFont="1" applyFill="1" applyBorder="1" applyAlignment="1">
      <alignment horizontal="center" vertical="center"/>
    </xf>
    <xf numFmtId="0" fontId="14" fillId="4" borderId="27" xfId="0" applyFont="1" applyFill="1" applyBorder="1" applyAlignment="1">
      <alignment horizontal="center" vertical="center"/>
    </xf>
    <xf numFmtId="0" fontId="5" fillId="6" borderId="1" xfId="0" applyFont="1" applyFill="1" applyBorder="1" applyAlignment="1">
      <alignment horizontal="left" vertical="center" wrapText="1"/>
    </xf>
    <xf numFmtId="0" fontId="5" fillId="6" borderId="37" xfId="0" applyFont="1" applyFill="1" applyBorder="1" applyAlignment="1">
      <alignment horizontal="left" vertical="center" wrapText="1"/>
    </xf>
    <xf numFmtId="0" fontId="3" fillId="2" borderId="0" xfId="0" applyFont="1" applyFill="1" applyAlignment="1">
      <alignment horizontal="center"/>
    </xf>
    <xf numFmtId="0" fontId="4" fillId="2" borderId="0" xfId="0" applyFont="1" applyFill="1" applyAlignment="1" applyProtection="1">
      <alignment horizontal="center"/>
      <protection locked="0"/>
    </xf>
    <xf numFmtId="0" fontId="2" fillId="2" borderId="0" xfId="0" applyFont="1" applyFill="1" applyAlignment="1">
      <alignment horizontal="center"/>
    </xf>
    <xf numFmtId="0" fontId="5" fillId="0" borderId="1" xfId="0" applyFont="1" applyBorder="1" applyProtection="1">
      <protection locked="0"/>
    </xf>
    <xf numFmtId="0" fontId="6" fillId="0" borderId="1" xfId="0" applyFont="1" applyBorder="1" applyProtection="1">
      <protection locked="0"/>
    </xf>
  </cellXfs>
  <cellStyles count="2">
    <cellStyle name="Normal" xfId="0" builtinId="0"/>
    <cellStyle name="Normal 2" xfId="1"/>
  </cellStyles>
  <dxfs count="24">
    <dxf>
      <font>
        <color auto="1"/>
      </font>
      <fill>
        <patternFill>
          <bgColor rgb="FF92D050"/>
        </patternFill>
      </fill>
    </dxf>
    <dxf>
      <font>
        <color auto="1"/>
      </font>
      <fill>
        <patternFill>
          <bgColor rgb="FFFFC000"/>
        </patternFill>
      </fill>
    </dxf>
    <dxf>
      <font>
        <color auto="1"/>
      </font>
      <fill>
        <patternFill>
          <bgColor rgb="FFFFC000"/>
        </patternFill>
      </fill>
    </dxf>
    <dxf>
      <font>
        <color auto="1"/>
      </font>
      <fill>
        <patternFill>
          <bgColor rgb="FFFF0000"/>
        </patternFill>
      </fill>
    </dxf>
    <dxf>
      <font>
        <color theme="1"/>
      </font>
      <fill>
        <patternFill>
          <bgColor rgb="FFFF0000"/>
        </patternFill>
      </fill>
    </dxf>
    <dxf>
      <font>
        <color theme="1"/>
      </font>
      <fill>
        <patternFill>
          <bgColor theme="0"/>
        </patternFill>
      </fill>
    </dxf>
    <dxf>
      <font>
        <color auto="1"/>
      </font>
      <fill>
        <patternFill>
          <bgColor rgb="FF92D050"/>
        </patternFill>
      </fill>
    </dxf>
    <dxf>
      <font>
        <color auto="1"/>
      </font>
      <fill>
        <patternFill>
          <bgColor rgb="FFFFC000"/>
        </patternFill>
      </fill>
    </dxf>
    <dxf>
      <font>
        <color auto="1"/>
      </font>
      <fill>
        <patternFill>
          <bgColor rgb="FFFFC000"/>
        </patternFill>
      </fill>
    </dxf>
    <dxf>
      <font>
        <color auto="1"/>
      </font>
      <fill>
        <patternFill>
          <bgColor rgb="FFFF0000"/>
        </patternFill>
      </fill>
    </dxf>
    <dxf>
      <font>
        <color theme="1"/>
      </font>
      <fill>
        <patternFill>
          <bgColor rgb="FFFF0000"/>
        </patternFill>
      </fill>
    </dxf>
    <dxf>
      <font>
        <color theme="1"/>
      </font>
      <fill>
        <patternFill>
          <bgColor theme="0"/>
        </patternFill>
      </fill>
    </dxf>
    <dxf>
      <font>
        <color auto="1"/>
      </font>
      <fill>
        <patternFill>
          <bgColor rgb="FF92D050"/>
        </patternFill>
      </fill>
    </dxf>
    <dxf>
      <font>
        <color auto="1"/>
      </font>
      <fill>
        <patternFill>
          <bgColor rgb="FFFFC000"/>
        </patternFill>
      </fill>
    </dxf>
    <dxf>
      <font>
        <color auto="1"/>
      </font>
      <fill>
        <patternFill>
          <bgColor rgb="FFFFC000"/>
        </patternFill>
      </fill>
    </dxf>
    <dxf>
      <font>
        <color auto="1"/>
      </font>
      <fill>
        <patternFill>
          <bgColor rgb="FFFF0000"/>
        </patternFill>
      </fill>
    </dxf>
    <dxf>
      <font>
        <color theme="1"/>
      </font>
      <fill>
        <patternFill>
          <bgColor rgb="FFFF0000"/>
        </patternFill>
      </fill>
    </dxf>
    <dxf>
      <font>
        <color theme="1"/>
      </font>
      <fill>
        <patternFill>
          <bgColor theme="0"/>
        </patternFill>
      </fill>
    </dxf>
    <dxf>
      <font>
        <color auto="1"/>
      </font>
      <fill>
        <patternFill>
          <bgColor rgb="FF92D050"/>
        </patternFill>
      </fill>
    </dxf>
    <dxf>
      <font>
        <color auto="1"/>
      </font>
      <fill>
        <patternFill>
          <bgColor rgb="FFFFC000"/>
        </patternFill>
      </fill>
    </dxf>
    <dxf>
      <font>
        <color auto="1"/>
      </font>
      <fill>
        <patternFill>
          <bgColor rgb="FFFFC000"/>
        </patternFill>
      </fill>
    </dxf>
    <dxf>
      <font>
        <color auto="1"/>
      </font>
      <fill>
        <patternFill>
          <bgColor rgb="FFFF0000"/>
        </patternFill>
      </fill>
    </dxf>
    <dxf>
      <font>
        <color theme="1"/>
      </font>
      <fill>
        <patternFill>
          <bgColor rgb="FFFF0000"/>
        </patternFill>
      </fill>
    </dxf>
    <dxf>
      <font>
        <color theme="1"/>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20</xdr:col>
      <xdr:colOff>254000</xdr:colOff>
      <xdr:row>17</xdr:row>
      <xdr:rowOff>857250</xdr:rowOff>
    </xdr:from>
    <xdr:to>
      <xdr:col>20</xdr:col>
      <xdr:colOff>1301750</xdr:colOff>
      <xdr:row>17</xdr:row>
      <xdr:rowOff>2349500</xdr:rowOff>
    </xdr:to>
    <xdr:sp macro="" textlink="">
      <xdr:nvSpPr>
        <xdr:cNvPr id="4" name="Flecha: hacia la izquierda 3">
          <a:extLst>
            <a:ext uri="{FF2B5EF4-FFF2-40B4-BE49-F238E27FC236}">
              <a16:creationId xmlns:a16="http://schemas.microsoft.com/office/drawing/2014/main" xmlns="" id="{00000000-0008-0000-0000-000004000000}"/>
            </a:ext>
          </a:extLst>
        </xdr:cNvPr>
        <xdr:cNvSpPr/>
      </xdr:nvSpPr>
      <xdr:spPr>
        <a:xfrm>
          <a:off x="40039925" y="9010650"/>
          <a:ext cx="1047750" cy="14922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20</xdr:col>
      <xdr:colOff>254000</xdr:colOff>
      <xdr:row>19</xdr:row>
      <xdr:rowOff>857250</xdr:rowOff>
    </xdr:from>
    <xdr:to>
      <xdr:col>20</xdr:col>
      <xdr:colOff>1301750</xdr:colOff>
      <xdr:row>19</xdr:row>
      <xdr:rowOff>2349500</xdr:rowOff>
    </xdr:to>
    <xdr:sp macro="" textlink="">
      <xdr:nvSpPr>
        <xdr:cNvPr id="5" name="Flecha: hacia la izquierda 4">
          <a:extLst>
            <a:ext uri="{FF2B5EF4-FFF2-40B4-BE49-F238E27FC236}">
              <a16:creationId xmlns:a16="http://schemas.microsoft.com/office/drawing/2014/main" xmlns="" id="{00000000-0008-0000-0000-000005000000}"/>
            </a:ext>
          </a:extLst>
        </xdr:cNvPr>
        <xdr:cNvSpPr/>
      </xdr:nvSpPr>
      <xdr:spPr>
        <a:xfrm>
          <a:off x="40039925" y="12896850"/>
          <a:ext cx="1047750" cy="14922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20</xdr:col>
      <xdr:colOff>254000</xdr:colOff>
      <xdr:row>21</xdr:row>
      <xdr:rowOff>857250</xdr:rowOff>
    </xdr:from>
    <xdr:to>
      <xdr:col>20</xdr:col>
      <xdr:colOff>1301750</xdr:colOff>
      <xdr:row>21</xdr:row>
      <xdr:rowOff>2349500</xdr:rowOff>
    </xdr:to>
    <xdr:sp macro="" textlink="">
      <xdr:nvSpPr>
        <xdr:cNvPr id="6" name="Flecha: hacia la izquierda 5">
          <a:extLst>
            <a:ext uri="{FF2B5EF4-FFF2-40B4-BE49-F238E27FC236}">
              <a16:creationId xmlns:a16="http://schemas.microsoft.com/office/drawing/2014/main" xmlns="" id="{00000000-0008-0000-0000-000006000000}"/>
            </a:ext>
          </a:extLst>
        </xdr:cNvPr>
        <xdr:cNvSpPr/>
      </xdr:nvSpPr>
      <xdr:spPr>
        <a:xfrm>
          <a:off x="40039925" y="16173450"/>
          <a:ext cx="1047750" cy="14922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20</xdr:col>
      <xdr:colOff>254000</xdr:colOff>
      <xdr:row>29</xdr:row>
      <xdr:rowOff>857250</xdr:rowOff>
    </xdr:from>
    <xdr:to>
      <xdr:col>20</xdr:col>
      <xdr:colOff>1301750</xdr:colOff>
      <xdr:row>29</xdr:row>
      <xdr:rowOff>2349500</xdr:rowOff>
    </xdr:to>
    <xdr:sp macro="" textlink="">
      <xdr:nvSpPr>
        <xdr:cNvPr id="7" name="Flecha: hacia la izquierda 6">
          <a:extLst>
            <a:ext uri="{FF2B5EF4-FFF2-40B4-BE49-F238E27FC236}">
              <a16:creationId xmlns:a16="http://schemas.microsoft.com/office/drawing/2014/main" xmlns="" id="{00000000-0008-0000-0000-000007000000}"/>
            </a:ext>
          </a:extLst>
        </xdr:cNvPr>
        <xdr:cNvSpPr/>
      </xdr:nvSpPr>
      <xdr:spPr>
        <a:xfrm>
          <a:off x="40039925" y="27870150"/>
          <a:ext cx="1047750" cy="14922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20</xdr:col>
      <xdr:colOff>254000</xdr:colOff>
      <xdr:row>31</xdr:row>
      <xdr:rowOff>857250</xdr:rowOff>
    </xdr:from>
    <xdr:to>
      <xdr:col>20</xdr:col>
      <xdr:colOff>1301750</xdr:colOff>
      <xdr:row>31</xdr:row>
      <xdr:rowOff>2349500</xdr:rowOff>
    </xdr:to>
    <xdr:sp macro="" textlink="">
      <xdr:nvSpPr>
        <xdr:cNvPr id="8" name="Flecha: hacia la izquierda 7">
          <a:extLst>
            <a:ext uri="{FF2B5EF4-FFF2-40B4-BE49-F238E27FC236}">
              <a16:creationId xmlns:a16="http://schemas.microsoft.com/office/drawing/2014/main" xmlns="" id="{00000000-0008-0000-0000-000008000000}"/>
            </a:ext>
          </a:extLst>
        </xdr:cNvPr>
        <xdr:cNvSpPr/>
      </xdr:nvSpPr>
      <xdr:spPr>
        <a:xfrm>
          <a:off x="40039925" y="32708850"/>
          <a:ext cx="1047750" cy="14922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20</xdr:col>
      <xdr:colOff>254000</xdr:colOff>
      <xdr:row>33</xdr:row>
      <xdr:rowOff>857250</xdr:rowOff>
    </xdr:from>
    <xdr:to>
      <xdr:col>20</xdr:col>
      <xdr:colOff>1301750</xdr:colOff>
      <xdr:row>33</xdr:row>
      <xdr:rowOff>2349500</xdr:rowOff>
    </xdr:to>
    <xdr:sp macro="" textlink="">
      <xdr:nvSpPr>
        <xdr:cNvPr id="9" name="Flecha: hacia la izquierda 8">
          <a:extLst>
            <a:ext uri="{FF2B5EF4-FFF2-40B4-BE49-F238E27FC236}">
              <a16:creationId xmlns:a16="http://schemas.microsoft.com/office/drawing/2014/main" xmlns="" id="{00000000-0008-0000-0000-000009000000}"/>
            </a:ext>
          </a:extLst>
        </xdr:cNvPr>
        <xdr:cNvSpPr/>
      </xdr:nvSpPr>
      <xdr:spPr>
        <a:xfrm>
          <a:off x="40039925" y="35823525"/>
          <a:ext cx="1047750" cy="14922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20</xdr:col>
      <xdr:colOff>254000</xdr:colOff>
      <xdr:row>41</xdr:row>
      <xdr:rowOff>857250</xdr:rowOff>
    </xdr:from>
    <xdr:to>
      <xdr:col>20</xdr:col>
      <xdr:colOff>1301750</xdr:colOff>
      <xdr:row>41</xdr:row>
      <xdr:rowOff>2349500</xdr:rowOff>
    </xdr:to>
    <xdr:sp macro="" textlink="">
      <xdr:nvSpPr>
        <xdr:cNvPr id="10" name="Flecha: hacia la izquierda 9">
          <a:extLst>
            <a:ext uri="{FF2B5EF4-FFF2-40B4-BE49-F238E27FC236}">
              <a16:creationId xmlns:a16="http://schemas.microsoft.com/office/drawing/2014/main" xmlns="" id="{00000000-0008-0000-0000-00000A000000}"/>
            </a:ext>
          </a:extLst>
        </xdr:cNvPr>
        <xdr:cNvSpPr/>
      </xdr:nvSpPr>
      <xdr:spPr>
        <a:xfrm>
          <a:off x="40039925" y="47748825"/>
          <a:ext cx="1047750" cy="14922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20</xdr:col>
      <xdr:colOff>254000</xdr:colOff>
      <xdr:row>43</xdr:row>
      <xdr:rowOff>857250</xdr:rowOff>
    </xdr:from>
    <xdr:to>
      <xdr:col>20</xdr:col>
      <xdr:colOff>1301750</xdr:colOff>
      <xdr:row>43</xdr:row>
      <xdr:rowOff>2349500</xdr:rowOff>
    </xdr:to>
    <xdr:sp macro="" textlink="">
      <xdr:nvSpPr>
        <xdr:cNvPr id="11" name="Flecha: hacia la izquierda 10">
          <a:extLst>
            <a:ext uri="{FF2B5EF4-FFF2-40B4-BE49-F238E27FC236}">
              <a16:creationId xmlns:a16="http://schemas.microsoft.com/office/drawing/2014/main" xmlns="" id="{00000000-0008-0000-0000-00000B000000}"/>
            </a:ext>
          </a:extLst>
        </xdr:cNvPr>
        <xdr:cNvSpPr/>
      </xdr:nvSpPr>
      <xdr:spPr>
        <a:xfrm>
          <a:off x="40039925" y="51482625"/>
          <a:ext cx="1047750" cy="14922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20</xdr:col>
      <xdr:colOff>254000</xdr:colOff>
      <xdr:row>45</xdr:row>
      <xdr:rowOff>857250</xdr:rowOff>
    </xdr:from>
    <xdr:to>
      <xdr:col>20</xdr:col>
      <xdr:colOff>1301750</xdr:colOff>
      <xdr:row>45</xdr:row>
      <xdr:rowOff>2349500</xdr:rowOff>
    </xdr:to>
    <xdr:sp macro="" textlink="">
      <xdr:nvSpPr>
        <xdr:cNvPr id="12" name="Flecha: hacia la izquierda 11">
          <a:extLst>
            <a:ext uri="{FF2B5EF4-FFF2-40B4-BE49-F238E27FC236}">
              <a16:creationId xmlns:a16="http://schemas.microsoft.com/office/drawing/2014/main" xmlns="" id="{00000000-0008-0000-0000-00000C000000}"/>
            </a:ext>
          </a:extLst>
        </xdr:cNvPr>
        <xdr:cNvSpPr/>
      </xdr:nvSpPr>
      <xdr:spPr>
        <a:xfrm>
          <a:off x="40039925" y="54787800"/>
          <a:ext cx="1047750" cy="14922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20</xdr:col>
      <xdr:colOff>254000</xdr:colOff>
      <xdr:row>53</xdr:row>
      <xdr:rowOff>857250</xdr:rowOff>
    </xdr:from>
    <xdr:to>
      <xdr:col>20</xdr:col>
      <xdr:colOff>1301750</xdr:colOff>
      <xdr:row>53</xdr:row>
      <xdr:rowOff>2349500</xdr:rowOff>
    </xdr:to>
    <xdr:sp macro="" textlink="">
      <xdr:nvSpPr>
        <xdr:cNvPr id="13" name="Flecha: hacia la izquierda 12">
          <a:extLst>
            <a:ext uri="{FF2B5EF4-FFF2-40B4-BE49-F238E27FC236}">
              <a16:creationId xmlns:a16="http://schemas.microsoft.com/office/drawing/2014/main" xmlns="" id="{00000000-0008-0000-0000-00000D000000}"/>
            </a:ext>
          </a:extLst>
        </xdr:cNvPr>
        <xdr:cNvSpPr/>
      </xdr:nvSpPr>
      <xdr:spPr>
        <a:xfrm>
          <a:off x="40039925" y="67332225"/>
          <a:ext cx="1047750" cy="14922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20</xdr:col>
      <xdr:colOff>254000</xdr:colOff>
      <xdr:row>55</xdr:row>
      <xdr:rowOff>857250</xdr:rowOff>
    </xdr:from>
    <xdr:to>
      <xdr:col>20</xdr:col>
      <xdr:colOff>1301750</xdr:colOff>
      <xdr:row>55</xdr:row>
      <xdr:rowOff>2349500</xdr:rowOff>
    </xdr:to>
    <xdr:sp macro="" textlink="">
      <xdr:nvSpPr>
        <xdr:cNvPr id="14" name="Flecha: hacia la izquierda 13">
          <a:extLst>
            <a:ext uri="{FF2B5EF4-FFF2-40B4-BE49-F238E27FC236}">
              <a16:creationId xmlns:a16="http://schemas.microsoft.com/office/drawing/2014/main" xmlns="" id="{00000000-0008-0000-0000-00000E000000}"/>
            </a:ext>
          </a:extLst>
        </xdr:cNvPr>
        <xdr:cNvSpPr/>
      </xdr:nvSpPr>
      <xdr:spPr>
        <a:xfrm>
          <a:off x="40039925" y="71218425"/>
          <a:ext cx="1047750" cy="14922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20</xdr:col>
      <xdr:colOff>254000</xdr:colOff>
      <xdr:row>57</xdr:row>
      <xdr:rowOff>857250</xdr:rowOff>
    </xdr:from>
    <xdr:to>
      <xdr:col>20</xdr:col>
      <xdr:colOff>1301750</xdr:colOff>
      <xdr:row>57</xdr:row>
      <xdr:rowOff>2349500</xdr:rowOff>
    </xdr:to>
    <xdr:sp macro="" textlink="">
      <xdr:nvSpPr>
        <xdr:cNvPr id="15" name="Flecha: hacia la izquierda 14">
          <a:extLst>
            <a:ext uri="{FF2B5EF4-FFF2-40B4-BE49-F238E27FC236}">
              <a16:creationId xmlns:a16="http://schemas.microsoft.com/office/drawing/2014/main" xmlns="" id="{00000000-0008-0000-0000-00000F000000}"/>
            </a:ext>
          </a:extLst>
        </xdr:cNvPr>
        <xdr:cNvSpPr/>
      </xdr:nvSpPr>
      <xdr:spPr>
        <a:xfrm>
          <a:off x="40039925" y="74142600"/>
          <a:ext cx="1047750" cy="14922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20</xdr:col>
      <xdr:colOff>254000</xdr:colOff>
      <xdr:row>65</xdr:row>
      <xdr:rowOff>857250</xdr:rowOff>
    </xdr:from>
    <xdr:to>
      <xdr:col>20</xdr:col>
      <xdr:colOff>1301750</xdr:colOff>
      <xdr:row>65</xdr:row>
      <xdr:rowOff>2349500</xdr:rowOff>
    </xdr:to>
    <xdr:sp macro="" textlink="">
      <xdr:nvSpPr>
        <xdr:cNvPr id="16" name="Flecha: hacia la izquierda 15">
          <a:extLst>
            <a:ext uri="{FF2B5EF4-FFF2-40B4-BE49-F238E27FC236}">
              <a16:creationId xmlns:a16="http://schemas.microsoft.com/office/drawing/2014/main" xmlns="" id="{00000000-0008-0000-0000-000010000000}"/>
            </a:ext>
          </a:extLst>
        </xdr:cNvPr>
        <xdr:cNvSpPr/>
      </xdr:nvSpPr>
      <xdr:spPr>
        <a:xfrm>
          <a:off x="40039925" y="86896575"/>
          <a:ext cx="1047750" cy="14922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20</xdr:col>
      <xdr:colOff>254000</xdr:colOff>
      <xdr:row>67</xdr:row>
      <xdr:rowOff>857250</xdr:rowOff>
    </xdr:from>
    <xdr:to>
      <xdr:col>20</xdr:col>
      <xdr:colOff>1301750</xdr:colOff>
      <xdr:row>67</xdr:row>
      <xdr:rowOff>2349500</xdr:rowOff>
    </xdr:to>
    <xdr:sp macro="" textlink="">
      <xdr:nvSpPr>
        <xdr:cNvPr id="17" name="Flecha: hacia la izquierda 16">
          <a:extLst>
            <a:ext uri="{FF2B5EF4-FFF2-40B4-BE49-F238E27FC236}">
              <a16:creationId xmlns:a16="http://schemas.microsoft.com/office/drawing/2014/main" xmlns="" id="{00000000-0008-0000-0000-000011000000}"/>
            </a:ext>
          </a:extLst>
        </xdr:cNvPr>
        <xdr:cNvSpPr/>
      </xdr:nvSpPr>
      <xdr:spPr>
        <a:xfrm>
          <a:off x="40039925" y="90782775"/>
          <a:ext cx="1047750" cy="14922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20</xdr:col>
      <xdr:colOff>254000</xdr:colOff>
      <xdr:row>69</xdr:row>
      <xdr:rowOff>857250</xdr:rowOff>
    </xdr:from>
    <xdr:to>
      <xdr:col>20</xdr:col>
      <xdr:colOff>1301750</xdr:colOff>
      <xdr:row>69</xdr:row>
      <xdr:rowOff>2349500</xdr:rowOff>
    </xdr:to>
    <xdr:sp macro="" textlink="">
      <xdr:nvSpPr>
        <xdr:cNvPr id="18" name="Flecha: hacia la izquierda 17">
          <a:extLst>
            <a:ext uri="{FF2B5EF4-FFF2-40B4-BE49-F238E27FC236}">
              <a16:creationId xmlns:a16="http://schemas.microsoft.com/office/drawing/2014/main" xmlns="" id="{00000000-0008-0000-0000-000012000000}"/>
            </a:ext>
          </a:extLst>
        </xdr:cNvPr>
        <xdr:cNvSpPr/>
      </xdr:nvSpPr>
      <xdr:spPr>
        <a:xfrm>
          <a:off x="40039925" y="93706950"/>
          <a:ext cx="1047750" cy="14922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20</xdr:col>
      <xdr:colOff>254000</xdr:colOff>
      <xdr:row>77</xdr:row>
      <xdr:rowOff>857250</xdr:rowOff>
    </xdr:from>
    <xdr:to>
      <xdr:col>20</xdr:col>
      <xdr:colOff>1301750</xdr:colOff>
      <xdr:row>77</xdr:row>
      <xdr:rowOff>2349500</xdr:rowOff>
    </xdr:to>
    <xdr:sp macro="" textlink="">
      <xdr:nvSpPr>
        <xdr:cNvPr id="19" name="Flecha: hacia la izquierda 18">
          <a:extLst>
            <a:ext uri="{FF2B5EF4-FFF2-40B4-BE49-F238E27FC236}">
              <a16:creationId xmlns:a16="http://schemas.microsoft.com/office/drawing/2014/main" xmlns="" id="{00000000-0008-0000-0000-000013000000}"/>
            </a:ext>
          </a:extLst>
        </xdr:cNvPr>
        <xdr:cNvSpPr/>
      </xdr:nvSpPr>
      <xdr:spPr>
        <a:xfrm>
          <a:off x="40039925" y="105317925"/>
          <a:ext cx="1047750" cy="14922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20</xdr:col>
      <xdr:colOff>254000</xdr:colOff>
      <xdr:row>79</xdr:row>
      <xdr:rowOff>857250</xdr:rowOff>
    </xdr:from>
    <xdr:to>
      <xdr:col>20</xdr:col>
      <xdr:colOff>1301750</xdr:colOff>
      <xdr:row>79</xdr:row>
      <xdr:rowOff>2349500</xdr:rowOff>
    </xdr:to>
    <xdr:sp macro="" textlink="">
      <xdr:nvSpPr>
        <xdr:cNvPr id="20" name="Flecha: hacia la izquierda 19">
          <a:extLst>
            <a:ext uri="{FF2B5EF4-FFF2-40B4-BE49-F238E27FC236}">
              <a16:creationId xmlns:a16="http://schemas.microsoft.com/office/drawing/2014/main" xmlns="" id="{00000000-0008-0000-0000-000014000000}"/>
            </a:ext>
          </a:extLst>
        </xdr:cNvPr>
        <xdr:cNvSpPr/>
      </xdr:nvSpPr>
      <xdr:spPr>
        <a:xfrm>
          <a:off x="40039925" y="109451775"/>
          <a:ext cx="1047750" cy="14922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20</xdr:col>
      <xdr:colOff>254000</xdr:colOff>
      <xdr:row>81</xdr:row>
      <xdr:rowOff>857250</xdr:rowOff>
    </xdr:from>
    <xdr:to>
      <xdr:col>20</xdr:col>
      <xdr:colOff>1301750</xdr:colOff>
      <xdr:row>81</xdr:row>
      <xdr:rowOff>2349500</xdr:rowOff>
    </xdr:to>
    <xdr:sp macro="" textlink="">
      <xdr:nvSpPr>
        <xdr:cNvPr id="21" name="Flecha: hacia la izquierda 20">
          <a:extLst>
            <a:ext uri="{FF2B5EF4-FFF2-40B4-BE49-F238E27FC236}">
              <a16:creationId xmlns:a16="http://schemas.microsoft.com/office/drawing/2014/main" xmlns="" id="{00000000-0008-0000-0000-000015000000}"/>
            </a:ext>
          </a:extLst>
        </xdr:cNvPr>
        <xdr:cNvSpPr/>
      </xdr:nvSpPr>
      <xdr:spPr>
        <a:xfrm>
          <a:off x="40039925" y="112833150"/>
          <a:ext cx="1047750" cy="14922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editAs="oneCell">
    <xdr:from>
      <xdr:col>13</xdr:col>
      <xdr:colOff>666750</xdr:colOff>
      <xdr:row>1</xdr:row>
      <xdr:rowOff>412750</xdr:rowOff>
    </xdr:from>
    <xdr:to>
      <xdr:col>18</xdr:col>
      <xdr:colOff>127000</xdr:colOff>
      <xdr:row>6</xdr:row>
      <xdr:rowOff>190500</xdr:rowOff>
    </xdr:to>
    <xdr:pic>
      <xdr:nvPicPr>
        <xdr:cNvPr id="23" name="Imagen 22">
          <a:extLst>
            <a:ext uri="{FF2B5EF4-FFF2-40B4-BE49-F238E27FC236}">
              <a16:creationId xmlns:a16="http://schemas.microsoft.com/office/drawing/2014/main" xmlns="" id="{00000000-0008-0000-0000-000017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702000" y="762000"/>
          <a:ext cx="6445250" cy="1492250"/>
        </a:xfrm>
        <a:prstGeom prst="rect">
          <a:avLst/>
        </a:prstGeom>
      </xdr:spPr>
    </xdr:pic>
    <xdr:clientData/>
  </xdr:twoCellAnchor>
  <xdr:twoCellAnchor editAs="oneCell">
    <xdr:from>
      <xdr:col>17</xdr:col>
      <xdr:colOff>1365250</xdr:colOff>
      <xdr:row>0</xdr:row>
      <xdr:rowOff>222250</xdr:rowOff>
    </xdr:from>
    <xdr:to>
      <xdr:col>19</xdr:col>
      <xdr:colOff>0</xdr:colOff>
      <xdr:row>9</xdr:row>
      <xdr:rowOff>95250</xdr:rowOff>
    </xdr:to>
    <xdr:pic>
      <xdr:nvPicPr>
        <xdr:cNvPr id="24" name="Imagen 23">
          <a:extLst>
            <a:ext uri="{FF2B5EF4-FFF2-40B4-BE49-F238E27FC236}">
              <a16:creationId xmlns:a16="http://schemas.microsoft.com/office/drawing/2014/main" xmlns="" id="{00000000-0008-0000-0000-000018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988500" y="222250"/>
          <a:ext cx="4191000" cy="3048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91"/>
  <sheetViews>
    <sheetView tabSelected="1" view="pageBreakPreview" zoomScale="40" zoomScaleNormal="55" zoomScaleSheetLayoutView="40" zoomScalePageLayoutView="40" workbookViewId="0">
      <selection activeCell="J66" sqref="J66:S66"/>
    </sheetView>
  </sheetViews>
  <sheetFormatPr baseColWidth="10" defaultColWidth="11.42578125" defaultRowHeight="15" x14ac:dyDescent="0.25"/>
  <cols>
    <col min="1" max="1" width="10.5703125" customWidth="1"/>
    <col min="2" max="2" width="25.42578125" customWidth="1"/>
    <col min="3" max="3" width="98.5703125" customWidth="1"/>
    <col min="4" max="5" width="63.7109375" customWidth="1"/>
    <col min="6" max="6" width="13.7109375" customWidth="1"/>
    <col min="7" max="7" width="33.42578125" customWidth="1"/>
    <col min="8" max="9" width="13.7109375" customWidth="1"/>
    <col min="10" max="18" width="20.7109375" customWidth="1"/>
    <col min="19" max="19" width="62.28515625" customWidth="1"/>
    <col min="21" max="21" width="21.85546875" customWidth="1"/>
    <col min="22" max="22" width="166.5703125" customWidth="1"/>
    <col min="238" max="238" width="7.85546875" customWidth="1"/>
    <col min="239" max="239" width="15.5703125" customWidth="1"/>
    <col min="240" max="240" width="42.85546875" customWidth="1"/>
    <col min="241" max="241" width="26.140625" customWidth="1"/>
    <col min="242" max="242" width="14.140625" customWidth="1"/>
    <col min="243" max="243" width="10.7109375" customWidth="1"/>
    <col min="244" max="244" width="16.85546875" customWidth="1"/>
    <col min="245" max="245" width="10.7109375" customWidth="1"/>
    <col min="246" max="246" width="18.5703125" customWidth="1"/>
    <col min="247" max="247" width="18.7109375" customWidth="1"/>
    <col min="248" max="249" width="10.7109375" customWidth="1"/>
    <col min="250" max="250" width="22.140625" customWidth="1"/>
    <col min="251" max="252" width="10.7109375" customWidth="1"/>
    <col min="253" max="253" width="19" customWidth="1"/>
    <col min="254" max="254" width="18.28515625" customWidth="1"/>
    <col min="255" max="256" width="17.42578125" customWidth="1"/>
    <col min="257" max="257" width="4.28515625" customWidth="1"/>
    <col min="258" max="258" width="19.28515625" customWidth="1"/>
    <col min="259" max="259" width="22.85546875" customWidth="1"/>
    <col min="261" max="261" width="12.5703125" bestFit="1" customWidth="1"/>
    <col min="494" max="494" width="7.85546875" customWidth="1"/>
    <col min="495" max="495" width="15.5703125" customWidth="1"/>
    <col min="496" max="496" width="42.85546875" customWidth="1"/>
    <col min="497" max="497" width="26.140625" customWidth="1"/>
    <col min="498" max="498" width="14.140625" customWidth="1"/>
    <col min="499" max="499" width="10.7109375" customWidth="1"/>
    <col min="500" max="500" width="16.85546875" customWidth="1"/>
    <col min="501" max="501" width="10.7109375" customWidth="1"/>
    <col min="502" max="502" width="18.5703125" customWidth="1"/>
    <col min="503" max="503" width="18.7109375" customWidth="1"/>
    <col min="504" max="505" width="10.7109375" customWidth="1"/>
    <col min="506" max="506" width="22.140625" customWidth="1"/>
    <col min="507" max="508" width="10.7109375" customWidth="1"/>
    <col min="509" max="509" width="19" customWidth="1"/>
    <col min="510" max="510" width="18.28515625" customWidth="1"/>
    <col min="511" max="512" width="17.42578125" customWidth="1"/>
    <col min="513" max="513" width="4.28515625" customWidth="1"/>
    <col min="514" max="514" width="19.28515625" customWidth="1"/>
    <col min="515" max="515" width="22.85546875" customWidth="1"/>
    <col min="517" max="517" width="12.5703125" bestFit="1" customWidth="1"/>
    <col min="750" max="750" width="7.85546875" customWidth="1"/>
    <col min="751" max="751" width="15.5703125" customWidth="1"/>
    <col min="752" max="752" width="42.85546875" customWidth="1"/>
    <col min="753" max="753" width="26.140625" customWidth="1"/>
    <col min="754" max="754" width="14.140625" customWidth="1"/>
    <col min="755" max="755" width="10.7109375" customWidth="1"/>
    <col min="756" max="756" width="16.85546875" customWidth="1"/>
    <col min="757" max="757" width="10.7109375" customWidth="1"/>
    <col min="758" max="758" width="18.5703125" customWidth="1"/>
    <col min="759" max="759" width="18.7109375" customWidth="1"/>
    <col min="760" max="761" width="10.7109375" customWidth="1"/>
    <col min="762" max="762" width="22.140625" customWidth="1"/>
    <col min="763" max="764" width="10.7109375" customWidth="1"/>
    <col min="765" max="765" width="19" customWidth="1"/>
    <col min="766" max="766" width="18.28515625" customWidth="1"/>
    <col min="767" max="768" width="17.42578125" customWidth="1"/>
    <col min="769" max="769" width="4.28515625" customWidth="1"/>
    <col min="770" max="770" width="19.28515625" customWidth="1"/>
    <col min="771" max="771" width="22.85546875" customWidth="1"/>
    <col min="773" max="773" width="12.5703125" bestFit="1" customWidth="1"/>
    <col min="1006" max="1006" width="7.85546875" customWidth="1"/>
    <col min="1007" max="1007" width="15.5703125" customWidth="1"/>
    <col min="1008" max="1008" width="42.85546875" customWidth="1"/>
    <col min="1009" max="1009" width="26.140625" customWidth="1"/>
    <col min="1010" max="1010" width="14.140625" customWidth="1"/>
    <col min="1011" max="1011" width="10.7109375" customWidth="1"/>
    <col min="1012" max="1012" width="16.85546875" customWidth="1"/>
    <col min="1013" max="1013" width="10.7109375" customWidth="1"/>
    <col min="1014" max="1014" width="18.5703125" customWidth="1"/>
    <col min="1015" max="1015" width="18.7109375" customWidth="1"/>
    <col min="1016" max="1017" width="10.7109375" customWidth="1"/>
    <col min="1018" max="1018" width="22.140625" customWidth="1"/>
    <col min="1019" max="1020" width="10.7109375" customWidth="1"/>
    <col min="1021" max="1021" width="19" customWidth="1"/>
    <col min="1022" max="1022" width="18.28515625" customWidth="1"/>
    <col min="1023" max="1024" width="17.42578125" customWidth="1"/>
    <col min="1025" max="1025" width="4.28515625" customWidth="1"/>
    <col min="1026" max="1026" width="19.28515625" customWidth="1"/>
    <col min="1027" max="1027" width="22.85546875" customWidth="1"/>
    <col min="1029" max="1029" width="12.5703125" bestFit="1" customWidth="1"/>
    <col min="1262" max="1262" width="7.85546875" customWidth="1"/>
    <col min="1263" max="1263" width="15.5703125" customWidth="1"/>
    <col min="1264" max="1264" width="42.85546875" customWidth="1"/>
    <col min="1265" max="1265" width="26.140625" customWidth="1"/>
    <col min="1266" max="1266" width="14.140625" customWidth="1"/>
    <col min="1267" max="1267" width="10.7109375" customWidth="1"/>
    <col min="1268" max="1268" width="16.85546875" customWidth="1"/>
    <col min="1269" max="1269" width="10.7109375" customWidth="1"/>
    <col min="1270" max="1270" width="18.5703125" customWidth="1"/>
    <col min="1271" max="1271" width="18.7109375" customWidth="1"/>
    <col min="1272" max="1273" width="10.7109375" customWidth="1"/>
    <col min="1274" max="1274" width="22.140625" customWidth="1"/>
    <col min="1275" max="1276" width="10.7109375" customWidth="1"/>
    <col min="1277" max="1277" width="19" customWidth="1"/>
    <col min="1278" max="1278" width="18.28515625" customWidth="1"/>
    <col min="1279" max="1280" width="17.42578125" customWidth="1"/>
    <col min="1281" max="1281" width="4.28515625" customWidth="1"/>
    <col min="1282" max="1282" width="19.28515625" customWidth="1"/>
    <col min="1283" max="1283" width="22.85546875" customWidth="1"/>
    <col min="1285" max="1285" width="12.5703125" bestFit="1" customWidth="1"/>
    <col min="1518" max="1518" width="7.85546875" customWidth="1"/>
    <col min="1519" max="1519" width="15.5703125" customWidth="1"/>
    <col min="1520" max="1520" width="42.85546875" customWidth="1"/>
    <col min="1521" max="1521" width="26.140625" customWidth="1"/>
    <col min="1522" max="1522" width="14.140625" customWidth="1"/>
    <col min="1523" max="1523" width="10.7109375" customWidth="1"/>
    <col min="1524" max="1524" width="16.85546875" customWidth="1"/>
    <col min="1525" max="1525" width="10.7109375" customWidth="1"/>
    <col min="1526" max="1526" width="18.5703125" customWidth="1"/>
    <col min="1527" max="1527" width="18.7109375" customWidth="1"/>
    <col min="1528" max="1529" width="10.7109375" customWidth="1"/>
    <col min="1530" max="1530" width="22.140625" customWidth="1"/>
    <col min="1531" max="1532" width="10.7109375" customWidth="1"/>
    <col min="1533" max="1533" width="19" customWidth="1"/>
    <col min="1534" max="1534" width="18.28515625" customWidth="1"/>
    <col min="1535" max="1536" width="17.42578125" customWidth="1"/>
    <col min="1537" max="1537" width="4.28515625" customWidth="1"/>
    <col min="1538" max="1538" width="19.28515625" customWidth="1"/>
    <col min="1539" max="1539" width="22.85546875" customWidth="1"/>
    <col min="1541" max="1541" width="12.5703125" bestFit="1" customWidth="1"/>
    <col min="1774" max="1774" width="7.85546875" customWidth="1"/>
    <col min="1775" max="1775" width="15.5703125" customWidth="1"/>
    <col min="1776" max="1776" width="42.85546875" customWidth="1"/>
    <col min="1777" max="1777" width="26.140625" customWidth="1"/>
    <col min="1778" max="1778" width="14.140625" customWidth="1"/>
    <col min="1779" max="1779" width="10.7109375" customWidth="1"/>
    <col min="1780" max="1780" width="16.85546875" customWidth="1"/>
    <col min="1781" max="1781" width="10.7109375" customWidth="1"/>
    <col min="1782" max="1782" width="18.5703125" customWidth="1"/>
    <col min="1783" max="1783" width="18.7109375" customWidth="1"/>
    <col min="1784" max="1785" width="10.7109375" customWidth="1"/>
    <col min="1786" max="1786" width="22.140625" customWidth="1"/>
    <col min="1787" max="1788" width="10.7109375" customWidth="1"/>
    <col min="1789" max="1789" width="19" customWidth="1"/>
    <col min="1790" max="1790" width="18.28515625" customWidth="1"/>
    <col min="1791" max="1792" width="17.42578125" customWidth="1"/>
    <col min="1793" max="1793" width="4.28515625" customWidth="1"/>
    <col min="1794" max="1794" width="19.28515625" customWidth="1"/>
    <col min="1795" max="1795" width="22.85546875" customWidth="1"/>
    <col min="1797" max="1797" width="12.5703125" bestFit="1" customWidth="1"/>
    <col min="2030" max="2030" width="7.85546875" customWidth="1"/>
    <col min="2031" max="2031" width="15.5703125" customWidth="1"/>
    <col min="2032" max="2032" width="42.85546875" customWidth="1"/>
    <col min="2033" max="2033" width="26.140625" customWidth="1"/>
    <col min="2034" max="2034" width="14.140625" customWidth="1"/>
    <col min="2035" max="2035" width="10.7109375" customWidth="1"/>
    <col min="2036" max="2036" width="16.85546875" customWidth="1"/>
    <col min="2037" max="2037" width="10.7109375" customWidth="1"/>
    <col min="2038" max="2038" width="18.5703125" customWidth="1"/>
    <col min="2039" max="2039" width="18.7109375" customWidth="1"/>
    <col min="2040" max="2041" width="10.7109375" customWidth="1"/>
    <col min="2042" max="2042" width="22.140625" customWidth="1"/>
    <col min="2043" max="2044" width="10.7109375" customWidth="1"/>
    <col min="2045" max="2045" width="19" customWidth="1"/>
    <col min="2046" max="2046" width="18.28515625" customWidth="1"/>
    <col min="2047" max="2048" width="17.42578125" customWidth="1"/>
    <col min="2049" max="2049" width="4.28515625" customWidth="1"/>
    <col min="2050" max="2050" width="19.28515625" customWidth="1"/>
    <col min="2051" max="2051" width="22.85546875" customWidth="1"/>
    <col min="2053" max="2053" width="12.5703125" bestFit="1" customWidth="1"/>
    <col min="2286" max="2286" width="7.85546875" customWidth="1"/>
    <col min="2287" max="2287" width="15.5703125" customWidth="1"/>
    <col min="2288" max="2288" width="42.85546875" customWidth="1"/>
    <col min="2289" max="2289" width="26.140625" customWidth="1"/>
    <col min="2290" max="2290" width="14.140625" customWidth="1"/>
    <col min="2291" max="2291" width="10.7109375" customWidth="1"/>
    <col min="2292" max="2292" width="16.85546875" customWidth="1"/>
    <col min="2293" max="2293" width="10.7109375" customWidth="1"/>
    <col min="2294" max="2294" width="18.5703125" customWidth="1"/>
    <col min="2295" max="2295" width="18.7109375" customWidth="1"/>
    <col min="2296" max="2297" width="10.7109375" customWidth="1"/>
    <col min="2298" max="2298" width="22.140625" customWidth="1"/>
    <col min="2299" max="2300" width="10.7109375" customWidth="1"/>
    <col min="2301" max="2301" width="19" customWidth="1"/>
    <col min="2302" max="2302" width="18.28515625" customWidth="1"/>
    <col min="2303" max="2304" width="17.42578125" customWidth="1"/>
    <col min="2305" max="2305" width="4.28515625" customWidth="1"/>
    <col min="2306" max="2306" width="19.28515625" customWidth="1"/>
    <col min="2307" max="2307" width="22.85546875" customWidth="1"/>
    <col min="2309" max="2309" width="12.5703125" bestFit="1" customWidth="1"/>
    <col min="2542" max="2542" width="7.85546875" customWidth="1"/>
    <col min="2543" max="2543" width="15.5703125" customWidth="1"/>
    <col min="2544" max="2544" width="42.85546875" customWidth="1"/>
    <col min="2545" max="2545" width="26.140625" customWidth="1"/>
    <col min="2546" max="2546" width="14.140625" customWidth="1"/>
    <col min="2547" max="2547" width="10.7109375" customWidth="1"/>
    <col min="2548" max="2548" width="16.85546875" customWidth="1"/>
    <col min="2549" max="2549" width="10.7109375" customWidth="1"/>
    <col min="2550" max="2550" width="18.5703125" customWidth="1"/>
    <col min="2551" max="2551" width="18.7109375" customWidth="1"/>
    <col min="2552" max="2553" width="10.7109375" customWidth="1"/>
    <col min="2554" max="2554" width="22.140625" customWidth="1"/>
    <col min="2555" max="2556" width="10.7109375" customWidth="1"/>
    <col min="2557" max="2557" width="19" customWidth="1"/>
    <col min="2558" max="2558" width="18.28515625" customWidth="1"/>
    <col min="2559" max="2560" width="17.42578125" customWidth="1"/>
    <col min="2561" max="2561" width="4.28515625" customWidth="1"/>
    <col min="2562" max="2562" width="19.28515625" customWidth="1"/>
    <col min="2563" max="2563" width="22.85546875" customWidth="1"/>
    <col min="2565" max="2565" width="12.5703125" bestFit="1" customWidth="1"/>
    <col min="2798" max="2798" width="7.85546875" customWidth="1"/>
    <col min="2799" max="2799" width="15.5703125" customWidth="1"/>
    <col min="2800" max="2800" width="42.85546875" customWidth="1"/>
    <col min="2801" max="2801" width="26.140625" customWidth="1"/>
    <col min="2802" max="2802" width="14.140625" customWidth="1"/>
    <col min="2803" max="2803" width="10.7109375" customWidth="1"/>
    <col min="2804" max="2804" width="16.85546875" customWidth="1"/>
    <col min="2805" max="2805" width="10.7109375" customWidth="1"/>
    <col min="2806" max="2806" width="18.5703125" customWidth="1"/>
    <col min="2807" max="2807" width="18.7109375" customWidth="1"/>
    <col min="2808" max="2809" width="10.7109375" customWidth="1"/>
    <col min="2810" max="2810" width="22.140625" customWidth="1"/>
    <col min="2811" max="2812" width="10.7109375" customWidth="1"/>
    <col min="2813" max="2813" width="19" customWidth="1"/>
    <col min="2814" max="2814" width="18.28515625" customWidth="1"/>
    <col min="2815" max="2816" width="17.42578125" customWidth="1"/>
    <col min="2817" max="2817" width="4.28515625" customWidth="1"/>
    <col min="2818" max="2818" width="19.28515625" customWidth="1"/>
    <col min="2819" max="2819" width="22.85546875" customWidth="1"/>
    <col min="2821" max="2821" width="12.5703125" bestFit="1" customWidth="1"/>
    <col min="3054" max="3054" width="7.85546875" customWidth="1"/>
    <col min="3055" max="3055" width="15.5703125" customWidth="1"/>
    <col min="3056" max="3056" width="42.85546875" customWidth="1"/>
    <col min="3057" max="3057" width="26.140625" customWidth="1"/>
    <col min="3058" max="3058" width="14.140625" customWidth="1"/>
    <col min="3059" max="3059" width="10.7109375" customWidth="1"/>
    <col min="3060" max="3060" width="16.85546875" customWidth="1"/>
    <col min="3061" max="3061" width="10.7109375" customWidth="1"/>
    <col min="3062" max="3062" width="18.5703125" customWidth="1"/>
    <col min="3063" max="3063" width="18.7109375" customWidth="1"/>
    <col min="3064" max="3065" width="10.7109375" customWidth="1"/>
    <col min="3066" max="3066" width="22.140625" customWidth="1"/>
    <col min="3067" max="3068" width="10.7109375" customWidth="1"/>
    <col min="3069" max="3069" width="19" customWidth="1"/>
    <col min="3070" max="3070" width="18.28515625" customWidth="1"/>
    <col min="3071" max="3072" width="17.42578125" customWidth="1"/>
    <col min="3073" max="3073" width="4.28515625" customWidth="1"/>
    <col min="3074" max="3074" width="19.28515625" customWidth="1"/>
    <col min="3075" max="3075" width="22.85546875" customWidth="1"/>
    <col min="3077" max="3077" width="12.5703125" bestFit="1" customWidth="1"/>
    <col min="3310" max="3310" width="7.85546875" customWidth="1"/>
    <col min="3311" max="3311" width="15.5703125" customWidth="1"/>
    <col min="3312" max="3312" width="42.85546875" customWidth="1"/>
    <col min="3313" max="3313" width="26.140625" customWidth="1"/>
    <col min="3314" max="3314" width="14.140625" customWidth="1"/>
    <col min="3315" max="3315" width="10.7109375" customWidth="1"/>
    <col min="3316" max="3316" width="16.85546875" customWidth="1"/>
    <col min="3317" max="3317" width="10.7109375" customWidth="1"/>
    <col min="3318" max="3318" width="18.5703125" customWidth="1"/>
    <col min="3319" max="3319" width="18.7109375" customWidth="1"/>
    <col min="3320" max="3321" width="10.7109375" customWidth="1"/>
    <col min="3322" max="3322" width="22.140625" customWidth="1"/>
    <col min="3323" max="3324" width="10.7109375" customWidth="1"/>
    <col min="3325" max="3325" width="19" customWidth="1"/>
    <col min="3326" max="3326" width="18.28515625" customWidth="1"/>
    <col min="3327" max="3328" width="17.42578125" customWidth="1"/>
    <col min="3329" max="3329" width="4.28515625" customWidth="1"/>
    <col min="3330" max="3330" width="19.28515625" customWidth="1"/>
    <col min="3331" max="3331" width="22.85546875" customWidth="1"/>
    <col min="3333" max="3333" width="12.5703125" bestFit="1" customWidth="1"/>
    <col min="3566" max="3566" width="7.85546875" customWidth="1"/>
    <col min="3567" max="3567" width="15.5703125" customWidth="1"/>
    <col min="3568" max="3568" width="42.85546875" customWidth="1"/>
    <col min="3569" max="3569" width="26.140625" customWidth="1"/>
    <col min="3570" max="3570" width="14.140625" customWidth="1"/>
    <col min="3571" max="3571" width="10.7109375" customWidth="1"/>
    <col min="3572" max="3572" width="16.85546875" customWidth="1"/>
    <col min="3573" max="3573" width="10.7109375" customWidth="1"/>
    <col min="3574" max="3574" width="18.5703125" customWidth="1"/>
    <col min="3575" max="3575" width="18.7109375" customWidth="1"/>
    <col min="3576" max="3577" width="10.7109375" customWidth="1"/>
    <col min="3578" max="3578" width="22.140625" customWidth="1"/>
    <col min="3579" max="3580" width="10.7109375" customWidth="1"/>
    <col min="3581" max="3581" width="19" customWidth="1"/>
    <col min="3582" max="3582" width="18.28515625" customWidth="1"/>
    <col min="3583" max="3584" width="17.42578125" customWidth="1"/>
    <col min="3585" max="3585" width="4.28515625" customWidth="1"/>
    <col min="3586" max="3586" width="19.28515625" customWidth="1"/>
    <col min="3587" max="3587" width="22.85546875" customWidth="1"/>
    <col min="3589" max="3589" width="12.5703125" bestFit="1" customWidth="1"/>
    <col min="3822" max="3822" width="7.85546875" customWidth="1"/>
    <col min="3823" max="3823" width="15.5703125" customWidth="1"/>
    <col min="3824" max="3824" width="42.85546875" customWidth="1"/>
    <col min="3825" max="3825" width="26.140625" customWidth="1"/>
    <col min="3826" max="3826" width="14.140625" customWidth="1"/>
    <col min="3827" max="3827" width="10.7109375" customWidth="1"/>
    <col min="3828" max="3828" width="16.85546875" customWidth="1"/>
    <col min="3829" max="3829" width="10.7109375" customWidth="1"/>
    <col min="3830" max="3830" width="18.5703125" customWidth="1"/>
    <col min="3831" max="3831" width="18.7109375" customWidth="1"/>
    <col min="3832" max="3833" width="10.7109375" customWidth="1"/>
    <col min="3834" max="3834" width="22.140625" customWidth="1"/>
    <col min="3835" max="3836" width="10.7109375" customWidth="1"/>
    <col min="3837" max="3837" width="19" customWidth="1"/>
    <col min="3838" max="3838" width="18.28515625" customWidth="1"/>
    <col min="3839" max="3840" width="17.42578125" customWidth="1"/>
    <col min="3841" max="3841" width="4.28515625" customWidth="1"/>
    <col min="3842" max="3842" width="19.28515625" customWidth="1"/>
    <col min="3843" max="3843" width="22.85546875" customWidth="1"/>
    <col min="3845" max="3845" width="12.5703125" bestFit="1" customWidth="1"/>
    <col min="4078" max="4078" width="7.85546875" customWidth="1"/>
    <col min="4079" max="4079" width="15.5703125" customWidth="1"/>
    <col min="4080" max="4080" width="42.85546875" customWidth="1"/>
    <col min="4081" max="4081" width="26.140625" customWidth="1"/>
    <col min="4082" max="4082" width="14.140625" customWidth="1"/>
    <col min="4083" max="4083" width="10.7109375" customWidth="1"/>
    <col min="4084" max="4084" width="16.85546875" customWidth="1"/>
    <col min="4085" max="4085" width="10.7109375" customWidth="1"/>
    <col min="4086" max="4086" width="18.5703125" customWidth="1"/>
    <col min="4087" max="4087" width="18.7109375" customWidth="1"/>
    <col min="4088" max="4089" width="10.7109375" customWidth="1"/>
    <col min="4090" max="4090" width="22.140625" customWidth="1"/>
    <col min="4091" max="4092" width="10.7109375" customWidth="1"/>
    <col min="4093" max="4093" width="19" customWidth="1"/>
    <col min="4094" max="4094" width="18.28515625" customWidth="1"/>
    <col min="4095" max="4096" width="17.42578125" customWidth="1"/>
    <col min="4097" max="4097" width="4.28515625" customWidth="1"/>
    <col min="4098" max="4098" width="19.28515625" customWidth="1"/>
    <col min="4099" max="4099" width="22.85546875" customWidth="1"/>
    <col min="4101" max="4101" width="12.5703125" bestFit="1" customWidth="1"/>
    <col min="4334" max="4334" width="7.85546875" customWidth="1"/>
    <col min="4335" max="4335" width="15.5703125" customWidth="1"/>
    <col min="4336" max="4336" width="42.85546875" customWidth="1"/>
    <col min="4337" max="4337" width="26.140625" customWidth="1"/>
    <col min="4338" max="4338" width="14.140625" customWidth="1"/>
    <col min="4339" max="4339" width="10.7109375" customWidth="1"/>
    <col min="4340" max="4340" width="16.85546875" customWidth="1"/>
    <col min="4341" max="4341" width="10.7109375" customWidth="1"/>
    <col min="4342" max="4342" width="18.5703125" customWidth="1"/>
    <col min="4343" max="4343" width="18.7109375" customWidth="1"/>
    <col min="4344" max="4345" width="10.7109375" customWidth="1"/>
    <col min="4346" max="4346" width="22.140625" customWidth="1"/>
    <col min="4347" max="4348" width="10.7109375" customWidth="1"/>
    <col min="4349" max="4349" width="19" customWidth="1"/>
    <col min="4350" max="4350" width="18.28515625" customWidth="1"/>
    <col min="4351" max="4352" width="17.42578125" customWidth="1"/>
    <col min="4353" max="4353" width="4.28515625" customWidth="1"/>
    <col min="4354" max="4354" width="19.28515625" customWidth="1"/>
    <col min="4355" max="4355" width="22.85546875" customWidth="1"/>
    <col min="4357" max="4357" width="12.5703125" bestFit="1" customWidth="1"/>
    <col min="4590" max="4590" width="7.85546875" customWidth="1"/>
    <col min="4591" max="4591" width="15.5703125" customWidth="1"/>
    <col min="4592" max="4592" width="42.85546875" customWidth="1"/>
    <col min="4593" max="4593" width="26.140625" customWidth="1"/>
    <col min="4594" max="4594" width="14.140625" customWidth="1"/>
    <col min="4595" max="4595" width="10.7109375" customWidth="1"/>
    <col min="4596" max="4596" width="16.85546875" customWidth="1"/>
    <col min="4597" max="4597" width="10.7109375" customWidth="1"/>
    <col min="4598" max="4598" width="18.5703125" customWidth="1"/>
    <col min="4599" max="4599" width="18.7109375" customWidth="1"/>
    <col min="4600" max="4601" width="10.7109375" customWidth="1"/>
    <col min="4602" max="4602" width="22.140625" customWidth="1"/>
    <col min="4603" max="4604" width="10.7109375" customWidth="1"/>
    <col min="4605" max="4605" width="19" customWidth="1"/>
    <col min="4606" max="4606" width="18.28515625" customWidth="1"/>
    <col min="4607" max="4608" width="17.42578125" customWidth="1"/>
    <col min="4609" max="4609" width="4.28515625" customWidth="1"/>
    <col min="4610" max="4610" width="19.28515625" customWidth="1"/>
    <col min="4611" max="4611" width="22.85546875" customWidth="1"/>
    <col min="4613" max="4613" width="12.5703125" bestFit="1" customWidth="1"/>
    <col min="4846" max="4846" width="7.85546875" customWidth="1"/>
    <col min="4847" max="4847" width="15.5703125" customWidth="1"/>
    <col min="4848" max="4848" width="42.85546875" customWidth="1"/>
    <col min="4849" max="4849" width="26.140625" customWidth="1"/>
    <col min="4850" max="4850" width="14.140625" customWidth="1"/>
    <col min="4851" max="4851" width="10.7109375" customWidth="1"/>
    <col min="4852" max="4852" width="16.85546875" customWidth="1"/>
    <col min="4853" max="4853" width="10.7109375" customWidth="1"/>
    <col min="4854" max="4854" width="18.5703125" customWidth="1"/>
    <col min="4855" max="4855" width="18.7109375" customWidth="1"/>
    <col min="4856" max="4857" width="10.7109375" customWidth="1"/>
    <col min="4858" max="4858" width="22.140625" customWidth="1"/>
    <col min="4859" max="4860" width="10.7109375" customWidth="1"/>
    <col min="4861" max="4861" width="19" customWidth="1"/>
    <col min="4862" max="4862" width="18.28515625" customWidth="1"/>
    <col min="4863" max="4864" width="17.42578125" customWidth="1"/>
    <col min="4865" max="4865" width="4.28515625" customWidth="1"/>
    <col min="4866" max="4866" width="19.28515625" customWidth="1"/>
    <col min="4867" max="4867" width="22.85546875" customWidth="1"/>
    <col min="4869" max="4869" width="12.5703125" bestFit="1" customWidth="1"/>
    <col min="5102" max="5102" width="7.85546875" customWidth="1"/>
    <col min="5103" max="5103" width="15.5703125" customWidth="1"/>
    <col min="5104" max="5104" width="42.85546875" customWidth="1"/>
    <col min="5105" max="5105" width="26.140625" customWidth="1"/>
    <col min="5106" max="5106" width="14.140625" customWidth="1"/>
    <col min="5107" max="5107" width="10.7109375" customWidth="1"/>
    <col min="5108" max="5108" width="16.85546875" customWidth="1"/>
    <col min="5109" max="5109" width="10.7109375" customWidth="1"/>
    <col min="5110" max="5110" width="18.5703125" customWidth="1"/>
    <col min="5111" max="5111" width="18.7109375" customWidth="1"/>
    <col min="5112" max="5113" width="10.7109375" customWidth="1"/>
    <col min="5114" max="5114" width="22.140625" customWidth="1"/>
    <col min="5115" max="5116" width="10.7109375" customWidth="1"/>
    <col min="5117" max="5117" width="19" customWidth="1"/>
    <col min="5118" max="5118" width="18.28515625" customWidth="1"/>
    <col min="5119" max="5120" width="17.42578125" customWidth="1"/>
    <col min="5121" max="5121" width="4.28515625" customWidth="1"/>
    <col min="5122" max="5122" width="19.28515625" customWidth="1"/>
    <col min="5123" max="5123" width="22.85546875" customWidth="1"/>
    <col min="5125" max="5125" width="12.5703125" bestFit="1" customWidth="1"/>
    <col min="5358" max="5358" width="7.85546875" customWidth="1"/>
    <col min="5359" max="5359" width="15.5703125" customWidth="1"/>
    <col min="5360" max="5360" width="42.85546875" customWidth="1"/>
    <col min="5361" max="5361" width="26.140625" customWidth="1"/>
    <col min="5362" max="5362" width="14.140625" customWidth="1"/>
    <col min="5363" max="5363" width="10.7109375" customWidth="1"/>
    <col min="5364" max="5364" width="16.85546875" customWidth="1"/>
    <col min="5365" max="5365" width="10.7109375" customWidth="1"/>
    <col min="5366" max="5366" width="18.5703125" customWidth="1"/>
    <col min="5367" max="5367" width="18.7109375" customWidth="1"/>
    <col min="5368" max="5369" width="10.7109375" customWidth="1"/>
    <col min="5370" max="5370" width="22.140625" customWidth="1"/>
    <col min="5371" max="5372" width="10.7109375" customWidth="1"/>
    <col min="5373" max="5373" width="19" customWidth="1"/>
    <col min="5374" max="5374" width="18.28515625" customWidth="1"/>
    <col min="5375" max="5376" width="17.42578125" customWidth="1"/>
    <col min="5377" max="5377" width="4.28515625" customWidth="1"/>
    <col min="5378" max="5378" width="19.28515625" customWidth="1"/>
    <col min="5379" max="5379" width="22.85546875" customWidth="1"/>
    <col min="5381" max="5381" width="12.5703125" bestFit="1" customWidth="1"/>
    <col min="5614" max="5614" width="7.85546875" customWidth="1"/>
    <col min="5615" max="5615" width="15.5703125" customWidth="1"/>
    <col min="5616" max="5616" width="42.85546875" customWidth="1"/>
    <col min="5617" max="5617" width="26.140625" customWidth="1"/>
    <col min="5618" max="5618" width="14.140625" customWidth="1"/>
    <col min="5619" max="5619" width="10.7109375" customWidth="1"/>
    <col min="5620" max="5620" width="16.85546875" customWidth="1"/>
    <col min="5621" max="5621" width="10.7109375" customWidth="1"/>
    <col min="5622" max="5622" width="18.5703125" customWidth="1"/>
    <col min="5623" max="5623" width="18.7109375" customWidth="1"/>
    <col min="5624" max="5625" width="10.7109375" customWidth="1"/>
    <col min="5626" max="5626" width="22.140625" customWidth="1"/>
    <col min="5627" max="5628" width="10.7109375" customWidth="1"/>
    <col min="5629" max="5629" width="19" customWidth="1"/>
    <col min="5630" max="5630" width="18.28515625" customWidth="1"/>
    <col min="5631" max="5632" width="17.42578125" customWidth="1"/>
    <col min="5633" max="5633" width="4.28515625" customWidth="1"/>
    <col min="5634" max="5634" width="19.28515625" customWidth="1"/>
    <col min="5635" max="5635" width="22.85546875" customWidth="1"/>
    <col min="5637" max="5637" width="12.5703125" bestFit="1" customWidth="1"/>
    <col min="5870" max="5870" width="7.85546875" customWidth="1"/>
    <col min="5871" max="5871" width="15.5703125" customWidth="1"/>
    <col min="5872" max="5872" width="42.85546875" customWidth="1"/>
    <col min="5873" max="5873" width="26.140625" customWidth="1"/>
    <col min="5874" max="5874" width="14.140625" customWidth="1"/>
    <col min="5875" max="5875" width="10.7109375" customWidth="1"/>
    <col min="5876" max="5876" width="16.85546875" customWidth="1"/>
    <col min="5877" max="5877" width="10.7109375" customWidth="1"/>
    <col min="5878" max="5878" width="18.5703125" customWidth="1"/>
    <col min="5879" max="5879" width="18.7109375" customWidth="1"/>
    <col min="5880" max="5881" width="10.7109375" customWidth="1"/>
    <col min="5882" max="5882" width="22.140625" customWidth="1"/>
    <col min="5883" max="5884" width="10.7109375" customWidth="1"/>
    <col min="5885" max="5885" width="19" customWidth="1"/>
    <col min="5886" max="5886" width="18.28515625" customWidth="1"/>
    <col min="5887" max="5888" width="17.42578125" customWidth="1"/>
    <col min="5889" max="5889" width="4.28515625" customWidth="1"/>
    <col min="5890" max="5890" width="19.28515625" customWidth="1"/>
    <col min="5891" max="5891" width="22.85546875" customWidth="1"/>
    <col min="5893" max="5893" width="12.5703125" bestFit="1" customWidth="1"/>
    <col min="6126" max="6126" width="7.85546875" customWidth="1"/>
    <col min="6127" max="6127" width="15.5703125" customWidth="1"/>
    <col min="6128" max="6128" width="42.85546875" customWidth="1"/>
    <col min="6129" max="6129" width="26.140625" customWidth="1"/>
    <col min="6130" max="6130" width="14.140625" customWidth="1"/>
    <col min="6131" max="6131" width="10.7109375" customWidth="1"/>
    <col min="6132" max="6132" width="16.85546875" customWidth="1"/>
    <col min="6133" max="6133" width="10.7109375" customWidth="1"/>
    <col min="6134" max="6134" width="18.5703125" customWidth="1"/>
    <col min="6135" max="6135" width="18.7109375" customWidth="1"/>
    <col min="6136" max="6137" width="10.7109375" customWidth="1"/>
    <col min="6138" max="6138" width="22.140625" customWidth="1"/>
    <col min="6139" max="6140" width="10.7109375" customWidth="1"/>
    <col min="6141" max="6141" width="19" customWidth="1"/>
    <col min="6142" max="6142" width="18.28515625" customWidth="1"/>
    <col min="6143" max="6144" width="17.42578125" customWidth="1"/>
    <col min="6145" max="6145" width="4.28515625" customWidth="1"/>
    <col min="6146" max="6146" width="19.28515625" customWidth="1"/>
    <col min="6147" max="6147" width="22.85546875" customWidth="1"/>
    <col min="6149" max="6149" width="12.5703125" bestFit="1" customWidth="1"/>
    <col min="6382" max="6382" width="7.85546875" customWidth="1"/>
    <col min="6383" max="6383" width="15.5703125" customWidth="1"/>
    <col min="6384" max="6384" width="42.85546875" customWidth="1"/>
    <col min="6385" max="6385" width="26.140625" customWidth="1"/>
    <col min="6386" max="6386" width="14.140625" customWidth="1"/>
    <col min="6387" max="6387" width="10.7109375" customWidth="1"/>
    <col min="6388" max="6388" width="16.85546875" customWidth="1"/>
    <col min="6389" max="6389" width="10.7109375" customWidth="1"/>
    <col min="6390" max="6390" width="18.5703125" customWidth="1"/>
    <col min="6391" max="6391" width="18.7109375" customWidth="1"/>
    <col min="6392" max="6393" width="10.7109375" customWidth="1"/>
    <col min="6394" max="6394" width="22.140625" customWidth="1"/>
    <col min="6395" max="6396" width="10.7109375" customWidth="1"/>
    <col min="6397" max="6397" width="19" customWidth="1"/>
    <col min="6398" max="6398" width="18.28515625" customWidth="1"/>
    <col min="6399" max="6400" width="17.42578125" customWidth="1"/>
    <col min="6401" max="6401" width="4.28515625" customWidth="1"/>
    <col min="6402" max="6402" width="19.28515625" customWidth="1"/>
    <col min="6403" max="6403" width="22.85546875" customWidth="1"/>
    <col min="6405" max="6405" width="12.5703125" bestFit="1" customWidth="1"/>
    <col min="6638" max="6638" width="7.85546875" customWidth="1"/>
    <col min="6639" max="6639" width="15.5703125" customWidth="1"/>
    <col min="6640" max="6640" width="42.85546875" customWidth="1"/>
    <col min="6641" max="6641" width="26.140625" customWidth="1"/>
    <col min="6642" max="6642" width="14.140625" customWidth="1"/>
    <col min="6643" max="6643" width="10.7109375" customWidth="1"/>
    <col min="6644" max="6644" width="16.85546875" customWidth="1"/>
    <col min="6645" max="6645" width="10.7109375" customWidth="1"/>
    <col min="6646" max="6646" width="18.5703125" customWidth="1"/>
    <col min="6647" max="6647" width="18.7109375" customWidth="1"/>
    <col min="6648" max="6649" width="10.7109375" customWidth="1"/>
    <col min="6650" max="6650" width="22.140625" customWidth="1"/>
    <col min="6651" max="6652" width="10.7109375" customWidth="1"/>
    <col min="6653" max="6653" width="19" customWidth="1"/>
    <col min="6654" max="6654" width="18.28515625" customWidth="1"/>
    <col min="6655" max="6656" width="17.42578125" customWidth="1"/>
    <col min="6657" max="6657" width="4.28515625" customWidth="1"/>
    <col min="6658" max="6658" width="19.28515625" customWidth="1"/>
    <col min="6659" max="6659" width="22.85546875" customWidth="1"/>
    <col min="6661" max="6661" width="12.5703125" bestFit="1" customWidth="1"/>
    <col min="6894" max="6894" width="7.85546875" customWidth="1"/>
    <col min="6895" max="6895" width="15.5703125" customWidth="1"/>
    <col min="6896" max="6896" width="42.85546875" customWidth="1"/>
    <col min="6897" max="6897" width="26.140625" customWidth="1"/>
    <col min="6898" max="6898" width="14.140625" customWidth="1"/>
    <col min="6899" max="6899" width="10.7109375" customWidth="1"/>
    <col min="6900" max="6900" width="16.85546875" customWidth="1"/>
    <col min="6901" max="6901" width="10.7109375" customWidth="1"/>
    <col min="6902" max="6902" width="18.5703125" customWidth="1"/>
    <col min="6903" max="6903" width="18.7109375" customWidth="1"/>
    <col min="6904" max="6905" width="10.7109375" customWidth="1"/>
    <col min="6906" max="6906" width="22.140625" customWidth="1"/>
    <col min="6907" max="6908" width="10.7109375" customWidth="1"/>
    <col min="6909" max="6909" width="19" customWidth="1"/>
    <col min="6910" max="6910" width="18.28515625" customWidth="1"/>
    <col min="6911" max="6912" width="17.42578125" customWidth="1"/>
    <col min="6913" max="6913" width="4.28515625" customWidth="1"/>
    <col min="6914" max="6914" width="19.28515625" customWidth="1"/>
    <col min="6915" max="6915" width="22.85546875" customWidth="1"/>
    <col min="6917" max="6917" width="12.5703125" bestFit="1" customWidth="1"/>
    <col min="7150" max="7150" width="7.85546875" customWidth="1"/>
    <col min="7151" max="7151" width="15.5703125" customWidth="1"/>
    <col min="7152" max="7152" width="42.85546875" customWidth="1"/>
    <col min="7153" max="7153" width="26.140625" customWidth="1"/>
    <col min="7154" max="7154" width="14.140625" customWidth="1"/>
    <col min="7155" max="7155" width="10.7109375" customWidth="1"/>
    <col min="7156" max="7156" width="16.85546875" customWidth="1"/>
    <col min="7157" max="7157" width="10.7109375" customWidth="1"/>
    <col min="7158" max="7158" width="18.5703125" customWidth="1"/>
    <col min="7159" max="7159" width="18.7109375" customWidth="1"/>
    <col min="7160" max="7161" width="10.7109375" customWidth="1"/>
    <col min="7162" max="7162" width="22.140625" customWidth="1"/>
    <col min="7163" max="7164" width="10.7109375" customWidth="1"/>
    <col min="7165" max="7165" width="19" customWidth="1"/>
    <col min="7166" max="7166" width="18.28515625" customWidth="1"/>
    <col min="7167" max="7168" width="17.42578125" customWidth="1"/>
    <col min="7169" max="7169" width="4.28515625" customWidth="1"/>
    <col min="7170" max="7170" width="19.28515625" customWidth="1"/>
    <col min="7171" max="7171" width="22.85546875" customWidth="1"/>
    <col min="7173" max="7173" width="12.5703125" bestFit="1" customWidth="1"/>
    <col min="7406" max="7406" width="7.85546875" customWidth="1"/>
    <col min="7407" max="7407" width="15.5703125" customWidth="1"/>
    <col min="7408" max="7408" width="42.85546875" customWidth="1"/>
    <col min="7409" max="7409" width="26.140625" customWidth="1"/>
    <col min="7410" max="7410" width="14.140625" customWidth="1"/>
    <col min="7411" max="7411" width="10.7109375" customWidth="1"/>
    <col min="7412" max="7412" width="16.85546875" customWidth="1"/>
    <col min="7413" max="7413" width="10.7109375" customWidth="1"/>
    <col min="7414" max="7414" width="18.5703125" customWidth="1"/>
    <col min="7415" max="7415" width="18.7109375" customWidth="1"/>
    <col min="7416" max="7417" width="10.7109375" customWidth="1"/>
    <col min="7418" max="7418" width="22.140625" customWidth="1"/>
    <col min="7419" max="7420" width="10.7109375" customWidth="1"/>
    <col min="7421" max="7421" width="19" customWidth="1"/>
    <col min="7422" max="7422" width="18.28515625" customWidth="1"/>
    <col min="7423" max="7424" width="17.42578125" customWidth="1"/>
    <col min="7425" max="7425" width="4.28515625" customWidth="1"/>
    <col min="7426" max="7426" width="19.28515625" customWidth="1"/>
    <col min="7427" max="7427" width="22.85546875" customWidth="1"/>
    <col min="7429" max="7429" width="12.5703125" bestFit="1" customWidth="1"/>
    <col min="7662" max="7662" width="7.85546875" customWidth="1"/>
    <col min="7663" max="7663" width="15.5703125" customWidth="1"/>
    <col min="7664" max="7664" width="42.85546875" customWidth="1"/>
    <col min="7665" max="7665" width="26.140625" customWidth="1"/>
    <col min="7666" max="7666" width="14.140625" customWidth="1"/>
    <col min="7667" max="7667" width="10.7109375" customWidth="1"/>
    <col min="7668" max="7668" width="16.85546875" customWidth="1"/>
    <col min="7669" max="7669" width="10.7109375" customWidth="1"/>
    <col min="7670" max="7670" width="18.5703125" customWidth="1"/>
    <col min="7671" max="7671" width="18.7109375" customWidth="1"/>
    <col min="7672" max="7673" width="10.7109375" customWidth="1"/>
    <col min="7674" max="7674" width="22.140625" customWidth="1"/>
    <col min="7675" max="7676" width="10.7109375" customWidth="1"/>
    <col min="7677" max="7677" width="19" customWidth="1"/>
    <col min="7678" max="7678" width="18.28515625" customWidth="1"/>
    <col min="7679" max="7680" width="17.42578125" customWidth="1"/>
    <col min="7681" max="7681" width="4.28515625" customWidth="1"/>
    <col min="7682" max="7682" width="19.28515625" customWidth="1"/>
    <col min="7683" max="7683" width="22.85546875" customWidth="1"/>
    <col min="7685" max="7685" width="12.5703125" bestFit="1" customWidth="1"/>
    <col min="7918" max="7918" width="7.85546875" customWidth="1"/>
    <col min="7919" max="7919" width="15.5703125" customWidth="1"/>
    <col min="7920" max="7920" width="42.85546875" customWidth="1"/>
    <col min="7921" max="7921" width="26.140625" customWidth="1"/>
    <col min="7922" max="7922" width="14.140625" customWidth="1"/>
    <col min="7923" max="7923" width="10.7109375" customWidth="1"/>
    <col min="7924" max="7924" width="16.85546875" customWidth="1"/>
    <col min="7925" max="7925" width="10.7109375" customWidth="1"/>
    <col min="7926" max="7926" width="18.5703125" customWidth="1"/>
    <col min="7927" max="7927" width="18.7109375" customWidth="1"/>
    <col min="7928" max="7929" width="10.7109375" customWidth="1"/>
    <col min="7930" max="7930" width="22.140625" customWidth="1"/>
    <col min="7931" max="7932" width="10.7109375" customWidth="1"/>
    <col min="7933" max="7933" width="19" customWidth="1"/>
    <col min="7934" max="7934" width="18.28515625" customWidth="1"/>
    <col min="7935" max="7936" width="17.42578125" customWidth="1"/>
    <col min="7937" max="7937" width="4.28515625" customWidth="1"/>
    <col min="7938" max="7938" width="19.28515625" customWidth="1"/>
    <col min="7939" max="7939" width="22.85546875" customWidth="1"/>
    <col min="7941" max="7941" width="12.5703125" bestFit="1" customWidth="1"/>
    <col min="8174" max="8174" width="7.85546875" customWidth="1"/>
    <col min="8175" max="8175" width="15.5703125" customWidth="1"/>
    <col min="8176" max="8176" width="42.85546875" customWidth="1"/>
    <col min="8177" max="8177" width="26.140625" customWidth="1"/>
    <col min="8178" max="8178" width="14.140625" customWidth="1"/>
    <col min="8179" max="8179" width="10.7109375" customWidth="1"/>
    <col min="8180" max="8180" width="16.85546875" customWidth="1"/>
    <col min="8181" max="8181" width="10.7109375" customWidth="1"/>
    <col min="8182" max="8182" width="18.5703125" customWidth="1"/>
    <col min="8183" max="8183" width="18.7109375" customWidth="1"/>
    <col min="8184" max="8185" width="10.7109375" customWidth="1"/>
    <col min="8186" max="8186" width="22.140625" customWidth="1"/>
    <col min="8187" max="8188" width="10.7109375" customWidth="1"/>
    <col min="8189" max="8189" width="19" customWidth="1"/>
    <col min="8190" max="8190" width="18.28515625" customWidth="1"/>
    <col min="8191" max="8192" width="17.42578125" customWidth="1"/>
    <col min="8193" max="8193" width="4.28515625" customWidth="1"/>
    <col min="8194" max="8194" width="19.28515625" customWidth="1"/>
    <col min="8195" max="8195" width="22.85546875" customWidth="1"/>
    <col min="8197" max="8197" width="12.5703125" bestFit="1" customWidth="1"/>
    <col min="8430" max="8430" width="7.85546875" customWidth="1"/>
    <col min="8431" max="8431" width="15.5703125" customWidth="1"/>
    <col min="8432" max="8432" width="42.85546875" customWidth="1"/>
    <col min="8433" max="8433" width="26.140625" customWidth="1"/>
    <col min="8434" max="8434" width="14.140625" customWidth="1"/>
    <col min="8435" max="8435" width="10.7109375" customWidth="1"/>
    <col min="8436" max="8436" width="16.85546875" customWidth="1"/>
    <col min="8437" max="8437" width="10.7109375" customWidth="1"/>
    <col min="8438" max="8438" width="18.5703125" customWidth="1"/>
    <col min="8439" max="8439" width="18.7109375" customWidth="1"/>
    <col min="8440" max="8441" width="10.7109375" customWidth="1"/>
    <col min="8442" max="8442" width="22.140625" customWidth="1"/>
    <col min="8443" max="8444" width="10.7109375" customWidth="1"/>
    <col min="8445" max="8445" width="19" customWidth="1"/>
    <col min="8446" max="8446" width="18.28515625" customWidth="1"/>
    <col min="8447" max="8448" width="17.42578125" customWidth="1"/>
    <col min="8449" max="8449" width="4.28515625" customWidth="1"/>
    <col min="8450" max="8450" width="19.28515625" customWidth="1"/>
    <col min="8451" max="8451" width="22.85546875" customWidth="1"/>
    <col min="8453" max="8453" width="12.5703125" bestFit="1" customWidth="1"/>
    <col min="8686" max="8686" width="7.85546875" customWidth="1"/>
    <col min="8687" max="8687" width="15.5703125" customWidth="1"/>
    <col min="8688" max="8688" width="42.85546875" customWidth="1"/>
    <col min="8689" max="8689" width="26.140625" customWidth="1"/>
    <col min="8690" max="8690" width="14.140625" customWidth="1"/>
    <col min="8691" max="8691" width="10.7109375" customWidth="1"/>
    <col min="8692" max="8692" width="16.85546875" customWidth="1"/>
    <col min="8693" max="8693" width="10.7109375" customWidth="1"/>
    <col min="8694" max="8694" width="18.5703125" customWidth="1"/>
    <col min="8695" max="8695" width="18.7109375" customWidth="1"/>
    <col min="8696" max="8697" width="10.7109375" customWidth="1"/>
    <col min="8698" max="8698" width="22.140625" customWidth="1"/>
    <col min="8699" max="8700" width="10.7109375" customWidth="1"/>
    <col min="8701" max="8701" width="19" customWidth="1"/>
    <col min="8702" max="8702" width="18.28515625" customWidth="1"/>
    <col min="8703" max="8704" width="17.42578125" customWidth="1"/>
    <col min="8705" max="8705" width="4.28515625" customWidth="1"/>
    <col min="8706" max="8706" width="19.28515625" customWidth="1"/>
    <col min="8707" max="8707" width="22.85546875" customWidth="1"/>
    <col min="8709" max="8709" width="12.5703125" bestFit="1" customWidth="1"/>
    <col min="8942" max="8942" width="7.85546875" customWidth="1"/>
    <col min="8943" max="8943" width="15.5703125" customWidth="1"/>
    <col min="8944" max="8944" width="42.85546875" customWidth="1"/>
    <col min="8945" max="8945" width="26.140625" customWidth="1"/>
    <col min="8946" max="8946" width="14.140625" customWidth="1"/>
    <col min="8947" max="8947" width="10.7109375" customWidth="1"/>
    <col min="8948" max="8948" width="16.85546875" customWidth="1"/>
    <col min="8949" max="8949" width="10.7109375" customWidth="1"/>
    <col min="8950" max="8950" width="18.5703125" customWidth="1"/>
    <col min="8951" max="8951" width="18.7109375" customWidth="1"/>
    <col min="8952" max="8953" width="10.7109375" customWidth="1"/>
    <col min="8954" max="8954" width="22.140625" customWidth="1"/>
    <col min="8955" max="8956" width="10.7109375" customWidth="1"/>
    <col min="8957" max="8957" width="19" customWidth="1"/>
    <col min="8958" max="8958" width="18.28515625" customWidth="1"/>
    <col min="8959" max="8960" width="17.42578125" customWidth="1"/>
    <col min="8961" max="8961" width="4.28515625" customWidth="1"/>
    <col min="8962" max="8962" width="19.28515625" customWidth="1"/>
    <col min="8963" max="8963" width="22.85546875" customWidth="1"/>
    <col min="8965" max="8965" width="12.5703125" bestFit="1" customWidth="1"/>
    <col min="9198" max="9198" width="7.85546875" customWidth="1"/>
    <col min="9199" max="9199" width="15.5703125" customWidth="1"/>
    <col min="9200" max="9200" width="42.85546875" customWidth="1"/>
    <col min="9201" max="9201" width="26.140625" customWidth="1"/>
    <col min="9202" max="9202" width="14.140625" customWidth="1"/>
    <col min="9203" max="9203" width="10.7109375" customWidth="1"/>
    <col min="9204" max="9204" width="16.85546875" customWidth="1"/>
    <col min="9205" max="9205" width="10.7109375" customWidth="1"/>
    <col min="9206" max="9206" width="18.5703125" customWidth="1"/>
    <col min="9207" max="9207" width="18.7109375" customWidth="1"/>
    <col min="9208" max="9209" width="10.7109375" customWidth="1"/>
    <col min="9210" max="9210" width="22.140625" customWidth="1"/>
    <col min="9211" max="9212" width="10.7109375" customWidth="1"/>
    <col min="9213" max="9213" width="19" customWidth="1"/>
    <col min="9214" max="9214" width="18.28515625" customWidth="1"/>
    <col min="9215" max="9216" width="17.42578125" customWidth="1"/>
    <col min="9217" max="9217" width="4.28515625" customWidth="1"/>
    <col min="9218" max="9218" width="19.28515625" customWidth="1"/>
    <col min="9219" max="9219" width="22.85546875" customWidth="1"/>
    <col min="9221" max="9221" width="12.5703125" bestFit="1" customWidth="1"/>
    <col min="9454" max="9454" width="7.85546875" customWidth="1"/>
    <col min="9455" max="9455" width="15.5703125" customWidth="1"/>
    <col min="9456" max="9456" width="42.85546875" customWidth="1"/>
    <col min="9457" max="9457" width="26.140625" customWidth="1"/>
    <col min="9458" max="9458" width="14.140625" customWidth="1"/>
    <col min="9459" max="9459" width="10.7109375" customWidth="1"/>
    <col min="9460" max="9460" width="16.85546875" customWidth="1"/>
    <col min="9461" max="9461" width="10.7109375" customWidth="1"/>
    <col min="9462" max="9462" width="18.5703125" customWidth="1"/>
    <col min="9463" max="9463" width="18.7109375" customWidth="1"/>
    <col min="9464" max="9465" width="10.7109375" customWidth="1"/>
    <col min="9466" max="9466" width="22.140625" customWidth="1"/>
    <col min="9467" max="9468" width="10.7109375" customWidth="1"/>
    <col min="9469" max="9469" width="19" customWidth="1"/>
    <col min="9470" max="9470" width="18.28515625" customWidth="1"/>
    <col min="9471" max="9472" width="17.42578125" customWidth="1"/>
    <col min="9473" max="9473" width="4.28515625" customWidth="1"/>
    <col min="9474" max="9474" width="19.28515625" customWidth="1"/>
    <col min="9475" max="9475" width="22.85546875" customWidth="1"/>
    <col min="9477" max="9477" width="12.5703125" bestFit="1" customWidth="1"/>
    <col min="9710" max="9710" width="7.85546875" customWidth="1"/>
    <col min="9711" max="9711" width="15.5703125" customWidth="1"/>
    <col min="9712" max="9712" width="42.85546875" customWidth="1"/>
    <col min="9713" max="9713" width="26.140625" customWidth="1"/>
    <col min="9714" max="9714" width="14.140625" customWidth="1"/>
    <col min="9715" max="9715" width="10.7109375" customWidth="1"/>
    <col min="9716" max="9716" width="16.85546875" customWidth="1"/>
    <col min="9717" max="9717" width="10.7109375" customWidth="1"/>
    <col min="9718" max="9718" width="18.5703125" customWidth="1"/>
    <col min="9719" max="9719" width="18.7109375" customWidth="1"/>
    <col min="9720" max="9721" width="10.7109375" customWidth="1"/>
    <col min="9722" max="9722" width="22.140625" customWidth="1"/>
    <col min="9723" max="9724" width="10.7109375" customWidth="1"/>
    <col min="9725" max="9725" width="19" customWidth="1"/>
    <col min="9726" max="9726" width="18.28515625" customWidth="1"/>
    <col min="9727" max="9728" width="17.42578125" customWidth="1"/>
    <col min="9729" max="9729" width="4.28515625" customWidth="1"/>
    <col min="9730" max="9730" width="19.28515625" customWidth="1"/>
    <col min="9731" max="9731" width="22.85546875" customWidth="1"/>
    <col min="9733" max="9733" width="12.5703125" bestFit="1" customWidth="1"/>
    <col min="9966" max="9966" width="7.85546875" customWidth="1"/>
    <col min="9967" max="9967" width="15.5703125" customWidth="1"/>
    <col min="9968" max="9968" width="42.85546875" customWidth="1"/>
    <col min="9969" max="9969" width="26.140625" customWidth="1"/>
    <col min="9970" max="9970" width="14.140625" customWidth="1"/>
    <col min="9971" max="9971" width="10.7109375" customWidth="1"/>
    <col min="9972" max="9972" width="16.85546875" customWidth="1"/>
    <col min="9973" max="9973" width="10.7109375" customWidth="1"/>
    <col min="9974" max="9974" width="18.5703125" customWidth="1"/>
    <col min="9975" max="9975" width="18.7109375" customWidth="1"/>
    <col min="9976" max="9977" width="10.7109375" customWidth="1"/>
    <col min="9978" max="9978" width="22.140625" customWidth="1"/>
    <col min="9979" max="9980" width="10.7109375" customWidth="1"/>
    <col min="9981" max="9981" width="19" customWidth="1"/>
    <col min="9982" max="9982" width="18.28515625" customWidth="1"/>
    <col min="9983" max="9984" width="17.42578125" customWidth="1"/>
    <col min="9985" max="9985" width="4.28515625" customWidth="1"/>
    <col min="9986" max="9986" width="19.28515625" customWidth="1"/>
    <col min="9987" max="9987" width="22.85546875" customWidth="1"/>
    <col min="9989" max="9989" width="12.5703125" bestFit="1" customWidth="1"/>
    <col min="10222" max="10222" width="7.85546875" customWidth="1"/>
    <col min="10223" max="10223" width="15.5703125" customWidth="1"/>
    <col min="10224" max="10224" width="42.85546875" customWidth="1"/>
    <col min="10225" max="10225" width="26.140625" customWidth="1"/>
    <col min="10226" max="10226" width="14.140625" customWidth="1"/>
    <col min="10227" max="10227" width="10.7109375" customWidth="1"/>
    <col min="10228" max="10228" width="16.85546875" customWidth="1"/>
    <col min="10229" max="10229" width="10.7109375" customWidth="1"/>
    <col min="10230" max="10230" width="18.5703125" customWidth="1"/>
    <col min="10231" max="10231" width="18.7109375" customWidth="1"/>
    <col min="10232" max="10233" width="10.7109375" customWidth="1"/>
    <col min="10234" max="10234" width="22.140625" customWidth="1"/>
    <col min="10235" max="10236" width="10.7109375" customWidth="1"/>
    <col min="10237" max="10237" width="19" customWidth="1"/>
    <col min="10238" max="10238" width="18.28515625" customWidth="1"/>
    <col min="10239" max="10240" width="17.42578125" customWidth="1"/>
    <col min="10241" max="10241" width="4.28515625" customWidth="1"/>
    <col min="10242" max="10242" width="19.28515625" customWidth="1"/>
    <col min="10243" max="10243" width="22.85546875" customWidth="1"/>
    <col min="10245" max="10245" width="12.5703125" bestFit="1" customWidth="1"/>
    <col min="10478" max="10478" width="7.85546875" customWidth="1"/>
    <col min="10479" max="10479" width="15.5703125" customWidth="1"/>
    <col min="10480" max="10480" width="42.85546875" customWidth="1"/>
    <col min="10481" max="10481" width="26.140625" customWidth="1"/>
    <col min="10482" max="10482" width="14.140625" customWidth="1"/>
    <col min="10483" max="10483" width="10.7109375" customWidth="1"/>
    <col min="10484" max="10484" width="16.85546875" customWidth="1"/>
    <col min="10485" max="10485" width="10.7109375" customWidth="1"/>
    <col min="10486" max="10486" width="18.5703125" customWidth="1"/>
    <col min="10487" max="10487" width="18.7109375" customWidth="1"/>
    <col min="10488" max="10489" width="10.7109375" customWidth="1"/>
    <col min="10490" max="10490" width="22.140625" customWidth="1"/>
    <col min="10491" max="10492" width="10.7109375" customWidth="1"/>
    <col min="10493" max="10493" width="19" customWidth="1"/>
    <col min="10494" max="10494" width="18.28515625" customWidth="1"/>
    <col min="10495" max="10496" width="17.42578125" customWidth="1"/>
    <col min="10497" max="10497" width="4.28515625" customWidth="1"/>
    <col min="10498" max="10498" width="19.28515625" customWidth="1"/>
    <col min="10499" max="10499" width="22.85546875" customWidth="1"/>
    <col min="10501" max="10501" width="12.5703125" bestFit="1" customWidth="1"/>
    <col min="10734" max="10734" width="7.85546875" customWidth="1"/>
    <col min="10735" max="10735" width="15.5703125" customWidth="1"/>
    <col min="10736" max="10736" width="42.85546875" customWidth="1"/>
    <col min="10737" max="10737" width="26.140625" customWidth="1"/>
    <col min="10738" max="10738" width="14.140625" customWidth="1"/>
    <col min="10739" max="10739" width="10.7109375" customWidth="1"/>
    <col min="10740" max="10740" width="16.85546875" customWidth="1"/>
    <col min="10741" max="10741" width="10.7109375" customWidth="1"/>
    <col min="10742" max="10742" width="18.5703125" customWidth="1"/>
    <col min="10743" max="10743" width="18.7109375" customWidth="1"/>
    <col min="10744" max="10745" width="10.7109375" customWidth="1"/>
    <col min="10746" max="10746" width="22.140625" customWidth="1"/>
    <col min="10747" max="10748" width="10.7109375" customWidth="1"/>
    <col min="10749" max="10749" width="19" customWidth="1"/>
    <col min="10750" max="10750" width="18.28515625" customWidth="1"/>
    <col min="10751" max="10752" width="17.42578125" customWidth="1"/>
    <col min="10753" max="10753" width="4.28515625" customWidth="1"/>
    <col min="10754" max="10754" width="19.28515625" customWidth="1"/>
    <col min="10755" max="10755" width="22.85546875" customWidth="1"/>
    <col min="10757" max="10757" width="12.5703125" bestFit="1" customWidth="1"/>
    <col min="10990" max="10990" width="7.85546875" customWidth="1"/>
    <col min="10991" max="10991" width="15.5703125" customWidth="1"/>
    <col min="10992" max="10992" width="42.85546875" customWidth="1"/>
    <col min="10993" max="10993" width="26.140625" customWidth="1"/>
    <col min="10994" max="10994" width="14.140625" customWidth="1"/>
    <col min="10995" max="10995" width="10.7109375" customWidth="1"/>
    <col min="10996" max="10996" width="16.85546875" customWidth="1"/>
    <col min="10997" max="10997" width="10.7109375" customWidth="1"/>
    <col min="10998" max="10998" width="18.5703125" customWidth="1"/>
    <col min="10999" max="10999" width="18.7109375" customWidth="1"/>
    <col min="11000" max="11001" width="10.7109375" customWidth="1"/>
    <col min="11002" max="11002" width="22.140625" customWidth="1"/>
    <col min="11003" max="11004" width="10.7109375" customWidth="1"/>
    <col min="11005" max="11005" width="19" customWidth="1"/>
    <col min="11006" max="11006" width="18.28515625" customWidth="1"/>
    <col min="11007" max="11008" width="17.42578125" customWidth="1"/>
    <col min="11009" max="11009" width="4.28515625" customWidth="1"/>
    <col min="11010" max="11010" width="19.28515625" customWidth="1"/>
    <col min="11011" max="11011" width="22.85546875" customWidth="1"/>
    <col min="11013" max="11013" width="12.5703125" bestFit="1" customWidth="1"/>
    <col min="11246" max="11246" width="7.85546875" customWidth="1"/>
    <col min="11247" max="11247" width="15.5703125" customWidth="1"/>
    <col min="11248" max="11248" width="42.85546875" customWidth="1"/>
    <col min="11249" max="11249" width="26.140625" customWidth="1"/>
    <col min="11250" max="11250" width="14.140625" customWidth="1"/>
    <col min="11251" max="11251" width="10.7109375" customWidth="1"/>
    <col min="11252" max="11252" width="16.85546875" customWidth="1"/>
    <col min="11253" max="11253" width="10.7109375" customWidth="1"/>
    <col min="11254" max="11254" width="18.5703125" customWidth="1"/>
    <col min="11255" max="11255" width="18.7109375" customWidth="1"/>
    <col min="11256" max="11257" width="10.7109375" customWidth="1"/>
    <col min="11258" max="11258" width="22.140625" customWidth="1"/>
    <col min="11259" max="11260" width="10.7109375" customWidth="1"/>
    <col min="11261" max="11261" width="19" customWidth="1"/>
    <col min="11262" max="11262" width="18.28515625" customWidth="1"/>
    <col min="11263" max="11264" width="17.42578125" customWidth="1"/>
    <col min="11265" max="11265" width="4.28515625" customWidth="1"/>
    <col min="11266" max="11266" width="19.28515625" customWidth="1"/>
    <col min="11267" max="11267" width="22.85546875" customWidth="1"/>
    <col min="11269" max="11269" width="12.5703125" bestFit="1" customWidth="1"/>
    <col min="11502" max="11502" width="7.85546875" customWidth="1"/>
    <col min="11503" max="11503" width="15.5703125" customWidth="1"/>
    <col min="11504" max="11504" width="42.85546875" customWidth="1"/>
    <col min="11505" max="11505" width="26.140625" customWidth="1"/>
    <col min="11506" max="11506" width="14.140625" customWidth="1"/>
    <col min="11507" max="11507" width="10.7109375" customWidth="1"/>
    <col min="11508" max="11508" width="16.85546875" customWidth="1"/>
    <col min="11509" max="11509" width="10.7109375" customWidth="1"/>
    <col min="11510" max="11510" width="18.5703125" customWidth="1"/>
    <col min="11511" max="11511" width="18.7109375" customWidth="1"/>
    <col min="11512" max="11513" width="10.7109375" customWidth="1"/>
    <col min="11514" max="11514" width="22.140625" customWidth="1"/>
    <col min="11515" max="11516" width="10.7109375" customWidth="1"/>
    <col min="11517" max="11517" width="19" customWidth="1"/>
    <col min="11518" max="11518" width="18.28515625" customWidth="1"/>
    <col min="11519" max="11520" width="17.42578125" customWidth="1"/>
    <col min="11521" max="11521" width="4.28515625" customWidth="1"/>
    <col min="11522" max="11522" width="19.28515625" customWidth="1"/>
    <col min="11523" max="11523" width="22.85546875" customWidth="1"/>
    <col min="11525" max="11525" width="12.5703125" bestFit="1" customWidth="1"/>
    <col min="11758" max="11758" width="7.85546875" customWidth="1"/>
    <col min="11759" max="11759" width="15.5703125" customWidth="1"/>
    <col min="11760" max="11760" width="42.85546875" customWidth="1"/>
    <col min="11761" max="11761" width="26.140625" customWidth="1"/>
    <col min="11762" max="11762" width="14.140625" customWidth="1"/>
    <col min="11763" max="11763" width="10.7109375" customWidth="1"/>
    <col min="11764" max="11764" width="16.85546875" customWidth="1"/>
    <col min="11765" max="11765" width="10.7109375" customWidth="1"/>
    <col min="11766" max="11766" width="18.5703125" customWidth="1"/>
    <col min="11767" max="11767" width="18.7109375" customWidth="1"/>
    <col min="11768" max="11769" width="10.7109375" customWidth="1"/>
    <col min="11770" max="11770" width="22.140625" customWidth="1"/>
    <col min="11771" max="11772" width="10.7109375" customWidth="1"/>
    <col min="11773" max="11773" width="19" customWidth="1"/>
    <col min="11774" max="11774" width="18.28515625" customWidth="1"/>
    <col min="11775" max="11776" width="17.42578125" customWidth="1"/>
    <col min="11777" max="11777" width="4.28515625" customWidth="1"/>
    <col min="11778" max="11778" width="19.28515625" customWidth="1"/>
    <col min="11779" max="11779" width="22.85546875" customWidth="1"/>
    <col min="11781" max="11781" width="12.5703125" bestFit="1" customWidth="1"/>
    <col min="12014" max="12014" width="7.85546875" customWidth="1"/>
    <col min="12015" max="12015" width="15.5703125" customWidth="1"/>
    <col min="12016" max="12016" width="42.85546875" customWidth="1"/>
    <col min="12017" max="12017" width="26.140625" customWidth="1"/>
    <col min="12018" max="12018" width="14.140625" customWidth="1"/>
    <col min="12019" max="12019" width="10.7109375" customWidth="1"/>
    <col min="12020" max="12020" width="16.85546875" customWidth="1"/>
    <col min="12021" max="12021" width="10.7109375" customWidth="1"/>
    <col min="12022" max="12022" width="18.5703125" customWidth="1"/>
    <col min="12023" max="12023" width="18.7109375" customWidth="1"/>
    <col min="12024" max="12025" width="10.7109375" customWidth="1"/>
    <col min="12026" max="12026" width="22.140625" customWidth="1"/>
    <col min="12027" max="12028" width="10.7109375" customWidth="1"/>
    <col min="12029" max="12029" width="19" customWidth="1"/>
    <col min="12030" max="12030" width="18.28515625" customWidth="1"/>
    <col min="12031" max="12032" width="17.42578125" customWidth="1"/>
    <col min="12033" max="12033" width="4.28515625" customWidth="1"/>
    <col min="12034" max="12034" width="19.28515625" customWidth="1"/>
    <col min="12035" max="12035" width="22.85546875" customWidth="1"/>
    <col min="12037" max="12037" width="12.5703125" bestFit="1" customWidth="1"/>
    <col min="12270" max="12270" width="7.85546875" customWidth="1"/>
    <col min="12271" max="12271" width="15.5703125" customWidth="1"/>
    <col min="12272" max="12272" width="42.85546875" customWidth="1"/>
    <col min="12273" max="12273" width="26.140625" customWidth="1"/>
    <col min="12274" max="12274" width="14.140625" customWidth="1"/>
    <col min="12275" max="12275" width="10.7109375" customWidth="1"/>
    <col min="12276" max="12276" width="16.85546875" customWidth="1"/>
    <col min="12277" max="12277" width="10.7109375" customWidth="1"/>
    <col min="12278" max="12278" width="18.5703125" customWidth="1"/>
    <col min="12279" max="12279" width="18.7109375" customWidth="1"/>
    <col min="12280" max="12281" width="10.7109375" customWidth="1"/>
    <col min="12282" max="12282" width="22.140625" customWidth="1"/>
    <col min="12283" max="12284" width="10.7109375" customWidth="1"/>
    <col min="12285" max="12285" width="19" customWidth="1"/>
    <col min="12286" max="12286" width="18.28515625" customWidth="1"/>
    <col min="12287" max="12288" width="17.42578125" customWidth="1"/>
    <col min="12289" max="12289" width="4.28515625" customWidth="1"/>
    <col min="12290" max="12290" width="19.28515625" customWidth="1"/>
    <col min="12291" max="12291" width="22.85546875" customWidth="1"/>
    <col min="12293" max="12293" width="12.5703125" bestFit="1" customWidth="1"/>
    <col min="12526" max="12526" width="7.85546875" customWidth="1"/>
    <col min="12527" max="12527" width="15.5703125" customWidth="1"/>
    <col min="12528" max="12528" width="42.85546875" customWidth="1"/>
    <col min="12529" max="12529" width="26.140625" customWidth="1"/>
    <col min="12530" max="12530" width="14.140625" customWidth="1"/>
    <col min="12531" max="12531" width="10.7109375" customWidth="1"/>
    <col min="12532" max="12532" width="16.85546875" customWidth="1"/>
    <col min="12533" max="12533" width="10.7109375" customWidth="1"/>
    <col min="12534" max="12534" width="18.5703125" customWidth="1"/>
    <col min="12535" max="12535" width="18.7109375" customWidth="1"/>
    <col min="12536" max="12537" width="10.7109375" customWidth="1"/>
    <col min="12538" max="12538" width="22.140625" customWidth="1"/>
    <col min="12539" max="12540" width="10.7109375" customWidth="1"/>
    <col min="12541" max="12541" width="19" customWidth="1"/>
    <col min="12542" max="12542" width="18.28515625" customWidth="1"/>
    <col min="12543" max="12544" width="17.42578125" customWidth="1"/>
    <col min="12545" max="12545" width="4.28515625" customWidth="1"/>
    <col min="12546" max="12546" width="19.28515625" customWidth="1"/>
    <col min="12547" max="12547" width="22.85546875" customWidth="1"/>
    <col min="12549" max="12549" width="12.5703125" bestFit="1" customWidth="1"/>
    <col min="12782" max="12782" width="7.85546875" customWidth="1"/>
    <col min="12783" max="12783" width="15.5703125" customWidth="1"/>
    <col min="12784" max="12784" width="42.85546875" customWidth="1"/>
    <col min="12785" max="12785" width="26.140625" customWidth="1"/>
    <col min="12786" max="12786" width="14.140625" customWidth="1"/>
    <col min="12787" max="12787" width="10.7109375" customWidth="1"/>
    <col min="12788" max="12788" width="16.85546875" customWidth="1"/>
    <col min="12789" max="12789" width="10.7109375" customWidth="1"/>
    <col min="12790" max="12790" width="18.5703125" customWidth="1"/>
    <col min="12791" max="12791" width="18.7109375" customWidth="1"/>
    <col min="12792" max="12793" width="10.7109375" customWidth="1"/>
    <col min="12794" max="12794" width="22.140625" customWidth="1"/>
    <col min="12795" max="12796" width="10.7109375" customWidth="1"/>
    <col min="12797" max="12797" width="19" customWidth="1"/>
    <col min="12798" max="12798" width="18.28515625" customWidth="1"/>
    <col min="12799" max="12800" width="17.42578125" customWidth="1"/>
    <col min="12801" max="12801" width="4.28515625" customWidth="1"/>
    <col min="12802" max="12802" width="19.28515625" customWidth="1"/>
    <col min="12803" max="12803" width="22.85546875" customWidth="1"/>
    <col min="12805" max="12805" width="12.5703125" bestFit="1" customWidth="1"/>
    <col min="13038" max="13038" width="7.85546875" customWidth="1"/>
    <col min="13039" max="13039" width="15.5703125" customWidth="1"/>
    <col min="13040" max="13040" width="42.85546875" customWidth="1"/>
    <col min="13041" max="13041" width="26.140625" customWidth="1"/>
    <col min="13042" max="13042" width="14.140625" customWidth="1"/>
    <col min="13043" max="13043" width="10.7109375" customWidth="1"/>
    <col min="13044" max="13044" width="16.85546875" customWidth="1"/>
    <col min="13045" max="13045" width="10.7109375" customWidth="1"/>
    <col min="13046" max="13046" width="18.5703125" customWidth="1"/>
    <col min="13047" max="13047" width="18.7109375" customWidth="1"/>
    <col min="13048" max="13049" width="10.7109375" customWidth="1"/>
    <col min="13050" max="13050" width="22.140625" customWidth="1"/>
    <col min="13051" max="13052" width="10.7109375" customWidth="1"/>
    <col min="13053" max="13053" width="19" customWidth="1"/>
    <col min="13054" max="13054" width="18.28515625" customWidth="1"/>
    <col min="13055" max="13056" width="17.42578125" customWidth="1"/>
    <col min="13057" max="13057" width="4.28515625" customWidth="1"/>
    <col min="13058" max="13058" width="19.28515625" customWidth="1"/>
    <col min="13059" max="13059" width="22.85546875" customWidth="1"/>
    <col min="13061" max="13061" width="12.5703125" bestFit="1" customWidth="1"/>
    <col min="13294" max="13294" width="7.85546875" customWidth="1"/>
    <col min="13295" max="13295" width="15.5703125" customWidth="1"/>
    <col min="13296" max="13296" width="42.85546875" customWidth="1"/>
    <col min="13297" max="13297" width="26.140625" customWidth="1"/>
    <col min="13298" max="13298" width="14.140625" customWidth="1"/>
    <col min="13299" max="13299" width="10.7109375" customWidth="1"/>
    <col min="13300" max="13300" width="16.85546875" customWidth="1"/>
    <col min="13301" max="13301" width="10.7109375" customWidth="1"/>
    <col min="13302" max="13302" width="18.5703125" customWidth="1"/>
    <col min="13303" max="13303" width="18.7109375" customWidth="1"/>
    <col min="13304" max="13305" width="10.7109375" customWidth="1"/>
    <col min="13306" max="13306" width="22.140625" customWidth="1"/>
    <col min="13307" max="13308" width="10.7109375" customWidth="1"/>
    <col min="13309" max="13309" width="19" customWidth="1"/>
    <col min="13310" max="13310" width="18.28515625" customWidth="1"/>
    <col min="13311" max="13312" width="17.42578125" customWidth="1"/>
    <col min="13313" max="13313" width="4.28515625" customWidth="1"/>
    <col min="13314" max="13314" width="19.28515625" customWidth="1"/>
    <col min="13315" max="13315" width="22.85546875" customWidth="1"/>
    <col min="13317" max="13317" width="12.5703125" bestFit="1" customWidth="1"/>
    <col min="13550" max="13550" width="7.85546875" customWidth="1"/>
    <col min="13551" max="13551" width="15.5703125" customWidth="1"/>
    <col min="13552" max="13552" width="42.85546875" customWidth="1"/>
    <col min="13553" max="13553" width="26.140625" customWidth="1"/>
    <col min="13554" max="13554" width="14.140625" customWidth="1"/>
    <col min="13555" max="13555" width="10.7109375" customWidth="1"/>
    <col min="13556" max="13556" width="16.85546875" customWidth="1"/>
    <col min="13557" max="13557" width="10.7109375" customWidth="1"/>
    <col min="13558" max="13558" width="18.5703125" customWidth="1"/>
    <col min="13559" max="13559" width="18.7109375" customWidth="1"/>
    <col min="13560" max="13561" width="10.7109375" customWidth="1"/>
    <col min="13562" max="13562" width="22.140625" customWidth="1"/>
    <col min="13563" max="13564" width="10.7109375" customWidth="1"/>
    <col min="13565" max="13565" width="19" customWidth="1"/>
    <col min="13566" max="13566" width="18.28515625" customWidth="1"/>
    <col min="13567" max="13568" width="17.42578125" customWidth="1"/>
    <col min="13569" max="13569" width="4.28515625" customWidth="1"/>
    <col min="13570" max="13570" width="19.28515625" customWidth="1"/>
    <col min="13571" max="13571" width="22.85546875" customWidth="1"/>
    <col min="13573" max="13573" width="12.5703125" bestFit="1" customWidth="1"/>
    <col min="13806" max="13806" width="7.85546875" customWidth="1"/>
    <col min="13807" max="13807" width="15.5703125" customWidth="1"/>
    <col min="13808" max="13808" width="42.85546875" customWidth="1"/>
    <col min="13809" max="13809" width="26.140625" customWidth="1"/>
    <col min="13810" max="13810" width="14.140625" customWidth="1"/>
    <col min="13811" max="13811" width="10.7109375" customWidth="1"/>
    <col min="13812" max="13812" width="16.85546875" customWidth="1"/>
    <col min="13813" max="13813" width="10.7109375" customWidth="1"/>
    <col min="13814" max="13814" width="18.5703125" customWidth="1"/>
    <col min="13815" max="13815" width="18.7109375" customWidth="1"/>
    <col min="13816" max="13817" width="10.7109375" customWidth="1"/>
    <col min="13818" max="13818" width="22.140625" customWidth="1"/>
    <col min="13819" max="13820" width="10.7109375" customWidth="1"/>
    <col min="13821" max="13821" width="19" customWidth="1"/>
    <col min="13822" max="13822" width="18.28515625" customWidth="1"/>
    <col min="13823" max="13824" width="17.42578125" customWidth="1"/>
    <col min="13825" max="13825" width="4.28515625" customWidth="1"/>
    <col min="13826" max="13826" width="19.28515625" customWidth="1"/>
    <col min="13827" max="13827" width="22.85546875" customWidth="1"/>
    <col min="13829" max="13829" width="12.5703125" bestFit="1" customWidth="1"/>
    <col min="14062" max="14062" width="7.85546875" customWidth="1"/>
    <col min="14063" max="14063" width="15.5703125" customWidth="1"/>
    <col min="14064" max="14064" width="42.85546875" customWidth="1"/>
    <col min="14065" max="14065" width="26.140625" customWidth="1"/>
    <col min="14066" max="14066" width="14.140625" customWidth="1"/>
    <col min="14067" max="14067" width="10.7109375" customWidth="1"/>
    <col min="14068" max="14068" width="16.85546875" customWidth="1"/>
    <col min="14069" max="14069" width="10.7109375" customWidth="1"/>
    <col min="14070" max="14070" width="18.5703125" customWidth="1"/>
    <col min="14071" max="14071" width="18.7109375" customWidth="1"/>
    <col min="14072" max="14073" width="10.7109375" customWidth="1"/>
    <col min="14074" max="14074" width="22.140625" customWidth="1"/>
    <col min="14075" max="14076" width="10.7109375" customWidth="1"/>
    <col min="14077" max="14077" width="19" customWidth="1"/>
    <col min="14078" max="14078" width="18.28515625" customWidth="1"/>
    <col min="14079" max="14080" width="17.42578125" customWidth="1"/>
    <col min="14081" max="14081" width="4.28515625" customWidth="1"/>
    <col min="14082" max="14082" width="19.28515625" customWidth="1"/>
    <col min="14083" max="14083" width="22.85546875" customWidth="1"/>
    <col min="14085" max="14085" width="12.5703125" bestFit="1" customWidth="1"/>
    <col min="14318" max="14318" width="7.85546875" customWidth="1"/>
    <col min="14319" max="14319" width="15.5703125" customWidth="1"/>
    <col min="14320" max="14320" width="42.85546875" customWidth="1"/>
    <col min="14321" max="14321" width="26.140625" customWidth="1"/>
    <col min="14322" max="14322" width="14.140625" customWidth="1"/>
    <col min="14323" max="14323" width="10.7109375" customWidth="1"/>
    <col min="14324" max="14324" width="16.85546875" customWidth="1"/>
    <col min="14325" max="14325" width="10.7109375" customWidth="1"/>
    <col min="14326" max="14326" width="18.5703125" customWidth="1"/>
    <col min="14327" max="14327" width="18.7109375" customWidth="1"/>
    <col min="14328" max="14329" width="10.7109375" customWidth="1"/>
    <col min="14330" max="14330" width="22.140625" customWidth="1"/>
    <col min="14331" max="14332" width="10.7109375" customWidth="1"/>
    <col min="14333" max="14333" width="19" customWidth="1"/>
    <col min="14334" max="14334" width="18.28515625" customWidth="1"/>
    <col min="14335" max="14336" width="17.42578125" customWidth="1"/>
    <col min="14337" max="14337" width="4.28515625" customWidth="1"/>
    <col min="14338" max="14338" width="19.28515625" customWidth="1"/>
    <col min="14339" max="14339" width="22.85546875" customWidth="1"/>
    <col min="14341" max="14341" width="12.5703125" bestFit="1" customWidth="1"/>
    <col min="14574" max="14574" width="7.85546875" customWidth="1"/>
    <col min="14575" max="14575" width="15.5703125" customWidth="1"/>
    <col min="14576" max="14576" width="42.85546875" customWidth="1"/>
    <col min="14577" max="14577" width="26.140625" customWidth="1"/>
    <col min="14578" max="14578" width="14.140625" customWidth="1"/>
    <col min="14579" max="14579" width="10.7109375" customWidth="1"/>
    <col min="14580" max="14580" width="16.85546875" customWidth="1"/>
    <col min="14581" max="14581" width="10.7109375" customWidth="1"/>
    <col min="14582" max="14582" width="18.5703125" customWidth="1"/>
    <col min="14583" max="14583" width="18.7109375" customWidth="1"/>
    <col min="14584" max="14585" width="10.7109375" customWidth="1"/>
    <col min="14586" max="14586" width="22.140625" customWidth="1"/>
    <col min="14587" max="14588" width="10.7109375" customWidth="1"/>
    <col min="14589" max="14589" width="19" customWidth="1"/>
    <col min="14590" max="14590" width="18.28515625" customWidth="1"/>
    <col min="14591" max="14592" width="17.42578125" customWidth="1"/>
    <col min="14593" max="14593" width="4.28515625" customWidth="1"/>
    <col min="14594" max="14594" width="19.28515625" customWidth="1"/>
    <col min="14595" max="14595" width="22.85546875" customWidth="1"/>
    <col min="14597" max="14597" width="12.5703125" bestFit="1" customWidth="1"/>
    <col min="14830" max="14830" width="7.85546875" customWidth="1"/>
    <col min="14831" max="14831" width="15.5703125" customWidth="1"/>
    <col min="14832" max="14832" width="42.85546875" customWidth="1"/>
    <col min="14833" max="14833" width="26.140625" customWidth="1"/>
    <col min="14834" max="14834" width="14.140625" customWidth="1"/>
    <col min="14835" max="14835" width="10.7109375" customWidth="1"/>
    <col min="14836" max="14836" width="16.85546875" customWidth="1"/>
    <col min="14837" max="14837" width="10.7109375" customWidth="1"/>
    <col min="14838" max="14838" width="18.5703125" customWidth="1"/>
    <col min="14839" max="14839" width="18.7109375" customWidth="1"/>
    <col min="14840" max="14841" width="10.7109375" customWidth="1"/>
    <col min="14842" max="14842" width="22.140625" customWidth="1"/>
    <col min="14843" max="14844" width="10.7109375" customWidth="1"/>
    <col min="14845" max="14845" width="19" customWidth="1"/>
    <col min="14846" max="14846" width="18.28515625" customWidth="1"/>
    <col min="14847" max="14848" width="17.42578125" customWidth="1"/>
    <col min="14849" max="14849" width="4.28515625" customWidth="1"/>
    <col min="14850" max="14850" width="19.28515625" customWidth="1"/>
    <col min="14851" max="14851" width="22.85546875" customWidth="1"/>
    <col min="14853" max="14853" width="12.5703125" bestFit="1" customWidth="1"/>
    <col min="15086" max="15086" width="7.85546875" customWidth="1"/>
    <col min="15087" max="15087" width="15.5703125" customWidth="1"/>
    <col min="15088" max="15088" width="42.85546875" customWidth="1"/>
    <col min="15089" max="15089" width="26.140625" customWidth="1"/>
    <col min="15090" max="15090" width="14.140625" customWidth="1"/>
    <col min="15091" max="15091" width="10.7109375" customWidth="1"/>
    <col min="15092" max="15092" width="16.85546875" customWidth="1"/>
    <col min="15093" max="15093" width="10.7109375" customWidth="1"/>
    <col min="15094" max="15094" width="18.5703125" customWidth="1"/>
    <col min="15095" max="15095" width="18.7109375" customWidth="1"/>
    <col min="15096" max="15097" width="10.7109375" customWidth="1"/>
    <col min="15098" max="15098" width="22.140625" customWidth="1"/>
    <col min="15099" max="15100" width="10.7109375" customWidth="1"/>
    <col min="15101" max="15101" width="19" customWidth="1"/>
    <col min="15102" max="15102" width="18.28515625" customWidth="1"/>
    <col min="15103" max="15104" width="17.42578125" customWidth="1"/>
    <col min="15105" max="15105" width="4.28515625" customWidth="1"/>
    <col min="15106" max="15106" width="19.28515625" customWidth="1"/>
    <col min="15107" max="15107" width="22.85546875" customWidth="1"/>
    <col min="15109" max="15109" width="12.5703125" bestFit="1" customWidth="1"/>
    <col min="15342" max="15342" width="7.85546875" customWidth="1"/>
    <col min="15343" max="15343" width="15.5703125" customWidth="1"/>
    <col min="15344" max="15344" width="42.85546875" customWidth="1"/>
    <col min="15345" max="15345" width="26.140625" customWidth="1"/>
    <col min="15346" max="15346" width="14.140625" customWidth="1"/>
    <col min="15347" max="15347" width="10.7109375" customWidth="1"/>
    <col min="15348" max="15348" width="16.85546875" customWidth="1"/>
    <col min="15349" max="15349" width="10.7109375" customWidth="1"/>
    <col min="15350" max="15350" width="18.5703125" customWidth="1"/>
    <col min="15351" max="15351" width="18.7109375" customWidth="1"/>
    <col min="15352" max="15353" width="10.7109375" customWidth="1"/>
    <col min="15354" max="15354" width="22.140625" customWidth="1"/>
    <col min="15355" max="15356" width="10.7109375" customWidth="1"/>
    <col min="15357" max="15357" width="19" customWidth="1"/>
    <col min="15358" max="15358" width="18.28515625" customWidth="1"/>
    <col min="15359" max="15360" width="17.42578125" customWidth="1"/>
    <col min="15361" max="15361" width="4.28515625" customWidth="1"/>
    <col min="15362" max="15362" width="19.28515625" customWidth="1"/>
    <col min="15363" max="15363" width="22.85546875" customWidth="1"/>
    <col min="15365" max="15365" width="12.5703125" bestFit="1" customWidth="1"/>
    <col min="15598" max="15598" width="7.85546875" customWidth="1"/>
    <col min="15599" max="15599" width="15.5703125" customWidth="1"/>
    <col min="15600" max="15600" width="42.85546875" customWidth="1"/>
    <col min="15601" max="15601" width="26.140625" customWidth="1"/>
    <col min="15602" max="15602" width="14.140625" customWidth="1"/>
    <col min="15603" max="15603" width="10.7109375" customWidth="1"/>
    <col min="15604" max="15604" width="16.85546875" customWidth="1"/>
    <col min="15605" max="15605" width="10.7109375" customWidth="1"/>
    <col min="15606" max="15606" width="18.5703125" customWidth="1"/>
    <col min="15607" max="15607" width="18.7109375" customWidth="1"/>
    <col min="15608" max="15609" width="10.7109375" customWidth="1"/>
    <col min="15610" max="15610" width="22.140625" customWidth="1"/>
    <col min="15611" max="15612" width="10.7109375" customWidth="1"/>
    <col min="15613" max="15613" width="19" customWidth="1"/>
    <col min="15614" max="15614" width="18.28515625" customWidth="1"/>
    <col min="15615" max="15616" width="17.42578125" customWidth="1"/>
    <col min="15617" max="15617" width="4.28515625" customWidth="1"/>
    <col min="15618" max="15618" width="19.28515625" customWidth="1"/>
    <col min="15619" max="15619" width="22.85546875" customWidth="1"/>
    <col min="15621" max="15621" width="12.5703125" bestFit="1" customWidth="1"/>
    <col min="15854" max="15854" width="7.85546875" customWidth="1"/>
    <col min="15855" max="15855" width="15.5703125" customWidth="1"/>
    <col min="15856" max="15856" width="42.85546875" customWidth="1"/>
    <col min="15857" max="15857" width="26.140625" customWidth="1"/>
    <col min="15858" max="15858" width="14.140625" customWidth="1"/>
    <col min="15859" max="15859" width="10.7109375" customWidth="1"/>
    <col min="15860" max="15860" width="16.85546875" customWidth="1"/>
    <col min="15861" max="15861" width="10.7109375" customWidth="1"/>
    <col min="15862" max="15862" width="18.5703125" customWidth="1"/>
    <col min="15863" max="15863" width="18.7109375" customWidth="1"/>
    <col min="15864" max="15865" width="10.7109375" customWidth="1"/>
    <col min="15866" max="15866" width="22.140625" customWidth="1"/>
    <col min="15867" max="15868" width="10.7109375" customWidth="1"/>
    <col min="15869" max="15869" width="19" customWidth="1"/>
    <col min="15870" max="15870" width="18.28515625" customWidth="1"/>
    <col min="15871" max="15872" width="17.42578125" customWidth="1"/>
    <col min="15873" max="15873" width="4.28515625" customWidth="1"/>
    <col min="15874" max="15874" width="19.28515625" customWidth="1"/>
    <col min="15875" max="15875" width="22.85546875" customWidth="1"/>
    <col min="15877" max="15877" width="12.5703125" bestFit="1" customWidth="1"/>
    <col min="16110" max="16110" width="7.85546875" customWidth="1"/>
    <col min="16111" max="16111" width="15.5703125" customWidth="1"/>
    <col min="16112" max="16112" width="42.85546875" customWidth="1"/>
    <col min="16113" max="16113" width="26.140625" customWidth="1"/>
    <col min="16114" max="16114" width="14.140625" customWidth="1"/>
    <col min="16115" max="16115" width="10.7109375" customWidth="1"/>
    <col min="16116" max="16116" width="16.85546875" customWidth="1"/>
    <col min="16117" max="16117" width="10.7109375" customWidth="1"/>
    <col min="16118" max="16118" width="18.5703125" customWidth="1"/>
    <col min="16119" max="16119" width="18.7109375" customWidth="1"/>
    <col min="16120" max="16121" width="10.7109375" customWidth="1"/>
    <col min="16122" max="16122" width="22.140625" customWidth="1"/>
    <col min="16123" max="16124" width="10.7109375" customWidth="1"/>
    <col min="16125" max="16125" width="19" customWidth="1"/>
    <col min="16126" max="16126" width="18.28515625" customWidth="1"/>
    <col min="16127" max="16128" width="17.42578125" customWidth="1"/>
    <col min="16129" max="16129" width="4.28515625" customWidth="1"/>
    <col min="16130" max="16130" width="19.28515625" customWidth="1"/>
    <col min="16131" max="16131" width="22.85546875" customWidth="1"/>
    <col min="16133" max="16133" width="12.5703125" bestFit="1" customWidth="1"/>
  </cols>
  <sheetData>
    <row r="1" spans="1:19" s="3" customFormat="1" ht="26.25" x14ac:dyDescent="0.4">
      <c r="A1" s="1" t="s">
        <v>0</v>
      </c>
      <c r="B1" s="1"/>
      <c r="C1" s="2"/>
      <c r="D1" s="2"/>
      <c r="E1" s="2"/>
      <c r="F1" s="2"/>
      <c r="G1" s="2"/>
      <c r="H1" s="2"/>
      <c r="I1" s="2"/>
      <c r="J1" s="2"/>
      <c r="K1" s="2"/>
      <c r="L1" s="2"/>
      <c r="M1" s="2"/>
      <c r="N1" s="2"/>
      <c r="O1" s="2"/>
      <c r="P1" s="2"/>
      <c r="Q1" s="2"/>
      <c r="R1" s="2"/>
      <c r="S1" s="2"/>
    </row>
    <row r="2" spans="1:19" s="3" customFormat="1" ht="33.75" x14ac:dyDescent="0.5">
      <c r="A2" s="1" t="s">
        <v>1</v>
      </c>
      <c r="B2" s="1"/>
      <c r="C2" s="2"/>
      <c r="D2" s="2"/>
      <c r="E2" s="107" t="s">
        <v>2</v>
      </c>
      <c r="F2" s="107"/>
      <c r="G2" s="107"/>
      <c r="H2" s="107"/>
      <c r="I2" s="107"/>
      <c r="J2" s="107"/>
      <c r="K2" s="107"/>
      <c r="L2" s="107"/>
      <c r="M2" s="107"/>
      <c r="N2" s="2"/>
      <c r="O2" s="2"/>
      <c r="P2" s="2"/>
      <c r="Q2" s="2"/>
      <c r="R2" s="2"/>
      <c r="S2" s="2"/>
    </row>
    <row r="3" spans="1:19" s="3" customFormat="1" ht="26.1" x14ac:dyDescent="0.6">
      <c r="A3" s="2"/>
      <c r="B3" s="2"/>
      <c r="C3" s="2"/>
      <c r="D3" s="2"/>
      <c r="E3" s="2"/>
      <c r="F3" s="2"/>
      <c r="G3" s="2"/>
      <c r="H3" s="2"/>
      <c r="I3" s="2"/>
      <c r="J3" s="2"/>
      <c r="K3" s="2"/>
      <c r="L3" s="2"/>
      <c r="M3" s="2"/>
    </row>
    <row r="4" spans="1:19" s="3" customFormat="1" ht="26.1" x14ac:dyDescent="0.6">
      <c r="A4" s="1"/>
      <c r="B4" s="1"/>
      <c r="C4" s="2"/>
      <c r="D4" s="2"/>
      <c r="E4" s="2"/>
      <c r="F4" s="2"/>
      <c r="G4" s="2"/>
      <c r="H4" s="2"/>
      <c r="I4" s="2"/>
      <c r="J4" s="2"/>
      <c r="K4" s="2"/>
      <c r="L4" s="2"/>
      <c r="M4" s="2"/>
      <c r="N4" s="2"/>
      <c r="O4" s="2"/>
      <c r="P4" s="2"/>
      <c r="Q4" s="2"/>
      <c r="R4" s="2"/>
      <c r="S4" s="2"/>
    </row>
    <row r="5" spans="1:19" s="3" customFormat="1" ht="30" x14ac:dyDescent="0.4">
      <c r="A5" s="2"/>
      <c r="B5" s="2"/>
      <c r="C5" s="2"/>
      <c r="D5" s="108" t="s">
        <v>53</v>
      </c>
      <c r="E5" s="108"/>
      <c r="F5" s="108"/>
      <c r="G5" s="108"/>
      <c r="H5" s="108"/>
      <c r="I5" s="108"/>
      <c r="J5" s="108"/>
      <c r="K5" s="108"/>
      <c r="L5" s="108"/>
      <c r="M5" s="108"/>
      <c r="N5" s="108"/>
      <c r="O5" s="2"/>
      <c r="P5" s="2"/>
      <c r="Q5" s="2"/>
      <c r="R5" s="2"/>
      <c r="S5" s="2"/>
    </row>
    <row r="6" spans="1:19" s="3" customFormat="1" ht="15" customHeight="1" x14ac:dyDescent="0.6">
      <c r="A6" s="2"/>
      <c r="B6" s="2"/>
      <c r="C6" s="2"/>
      <c r="D6" s="2"/>
      <c r="E6" s="2"/>
      <c r="F6" s="2"/>
      <c r="G6" s="2"/>
      <c r="H6" s="2"/>
      <c r="I6" s="2"/>
      <c r="J6" s="2"/>
      <c r="K6" s="2"/>
      <c r="L6" s="2"/>
      <c r="M6" s="2"/>
      <c r="N6" s="2"/>
      <c r="O6" s="2"/>
      <c r="P6" s="2"/>
      <c r="Q6" s="2"/>
      <c r="R6" s="2"/>
      <c r="S6" s="2"/>
    </row>
    <row r="7" spans="1:19" s="3" customFormat="1" ht="33" customHeight="1" thickBot="1" x14ac:dyDescent="0.65">
      <c r="A7" s="2"/>
      <c r="B7" s="2"/>
      <c r="C7" s="1" t="s">
        <v>3</v>
      </c>
      <c r="D7" s="4" t="s">
        <v>54</v>
      </c>
      <c r="E7" s="2"/>
      <c r="F7" s="2"/>
      <c r="G7" s="2"/>
      <c r="H7" s="2"/>
      <c r="I7" s="2"/>
      <c r="J7" s="2"/>
      <c r="K7" s="2"/>
      <c r="L7" s="2"/>
      <c r="M7" s="2"/>
      <c r="N7" s="2"/>
      <c r="O7" s="2"/>
      <c r="P7" s="2"/>
      <c r="Q7" s="2"/>
      <c r="R7" s="2"/>
      <c r="S7" s="2"/>
    </row>
    <row r="8" spans="1:19" s="3" customFormat="1" ht="26.1" x14ac:dyDescent="0.6">
      <c r="A8" s="2"/>
      <c r="B8" s="2"/>
      <c r="C8" s="1"/>
      <c r="D8" s="5"/>
      <c r="E8" s="2"/>
      <c r="F8" s="2"/>
      <c r="G8" s="2"/>
      <c r="H8" s="2"/>
      <c r="I8" s="2"/>
      <c r="J8" s="2"/>
      <c r="K8" s="2"/>
      <c r="L8" s="2"/>
      <c r="M8" s="109"/>
      <c r="N8" s="109"/>
      <c r="O8" s="109"/>
      <c r="P8" s="109"/>
      <c r="Q8" s="109"/>
      <c r="R8" s="109"/>
      <c r="S8" s="109"/>
    </row>
    <row r="9" spans="1:19" s="3" customFormat="1" ht="26.45" thickBot="1" x14ac:dyDescent="0.65">
      <c r="A9" s="2"/>
      <c r="B9" s="2"/>
      <c r="C9" s="1" t="s">
        <v>4</v>
      </c>
      <c r="D9" s="110" t="s">
        <v>55</v>
      </c>
      <c r="E9" s="111"/>
      <c r="F9" s="111"/>
      <c r="G9" s="111"/>
      <c r="H9" s="111"/>
      <c r="I9" s="111"/>
      <c r="J9" s="111"/>
      <c r="K9" s="2"/>
      <c r="L9" s="2"/>
      <c r="M9" s="2"/>
      <c r="N9" s="2"/>
      <c r="O9" s="2"/>
      <c r="P9" s="2"/>
      <c r="Q9" s="2"/>
      <c r="R9" s="2"/>
      <c r="S9" s="2"/>
    </row>
    <row r="10" spans="1:19" s="3" customFormat="1" ht="26.1" x14ac:dyDescent="0.6">
      <c r="A10" s="2"/>
      <c r="B10" s="1"/>
      <c r="C10" s="2"/>
      <c r="D10" s="2"/>
      <c r="E10" s="2"/>
      <c r="F10" s="2"/>
      <c r="G10" s="2"/>
      <c r="H10" s="2"/>
      <c r="I10" s="2"/>
      <c r="J10" s="2"/>
      <c r="K10" s="2"/>
      <c r="L10" s="2"/>
      <c r="M10" s="2"/>
      <c r="N10" s="2"/>
      <c r="O10" s="2"/>
      <c r="P10" s="2"/>
      <c r="Q10" s="2"/>
      <c r="R10" s="2"/>
      <c r="S10" s="2"/>
    </row>
    <row r="11" spans="1:19" s="3" customFormat="1" ht="26.25" x14ac:dyDescent="0.4">
      <c r="A11" s="6"/>
      <c r="B11" s="7" t="s">
        <v>5</v>
      </c>
      <c r="C11" s="1" t="s">
        <v>6</v>
      </c>
      <c r="D11" s="2"/>
      <c r="E11" s="2"/>
      <c r="F11" s="2"/>
      <c r="G11" s="2"/>
      <c r="H11" s="2"/>
      <c r="I11" s="2"/>
      <c r="J11" s="2"/>
      <c r="K11" s="2"/>
      <c r="L11" s="2"/>
      <c r="M11" s="2"/>
      <c r="N11" s="2"/>
      <c r="O11" s="2"/>
      <c r="P11" s="2"/>
      <c r="Q11" s="2"/>
      <c r="R11" s="2"/>
      <c r="S11" s="2"/>
    </row>
    <row r="12" spans="1:19" s="3" customFormat="1" ht="15" customHeight="1" thickBot="1" x14ac:dyDescent="0.65">
      <c r="A12" s="6"/>
      <c r="B12" s="7"/>
      <c r="C12" s="7"/>
      <c r="D12" s="2"/>
      <c r="E12" s="2"/>
      <c r="F12" s="2"/>
      <c r="G12" s="2"/>
      <c r="H12" s="2"/>
      <c r="I12" s="2"/>
      <c r="J12" s="2"/>
      <c r="K12" s="2"/>
      <c r="L12" s="2"/>
      <c r="M12" s="2"/>
      <c r="N12" s="2"/>
      <c r="O12" s="2"/>
      <c r="P12" s="2"/>
      <c r="Q12" s="2"/>
      <c r="R12" s="2"/>
      <c r="S12" s="2"/>
    </row>
    <row r="13" spans="1:19" ht="26.25" customHeight="1" x14ac:dyDescent="0.45">
      <c r="A13" s="74" t="s">
        <v>7</v>
      </c>
      <c r="B13" s="77" t="s">
        <v>8</v>
      </c>
      <c r="C13" s="78"/>
      <c r="D13" s="83" t="s">
        <v>9</v>
      </c>
      <c r="E13" s="83"/>
      <c r="F13" s="83" t="s">
        <v>10</v>
      </c>
      <c r="G13" s="83"/>
      <c r="H13" s="83"/>
      <c r="I13" s="83"/>
      <c r="J13" s="84" t="s">
        <v>11</v>
      </c>
      <c r="K13" s="85"/>
      <c r="L13" s="85"/>
      <c r="M13" s="85"/>
      <c r="N13" s="85"/>
      <c r="O13" s="85"/>
      <c r="P13" s="85"/>
      <c r="Q13" s="85"/>
      <c r="R13" s="85"/>
      <c r="S13" s="86"/>
    </row>
    <row r="14" spans="1:19" ht="30" customHeight="1" x14ac:dyDescent="0.45">
      <c r="A14" s="75"/>
      <c r="B14" s="79"/>
      <c r="C14" s="80"/>
      <c r="D14" s="8" t="s">
        <v>12</v>
      </c>
      <c r="E14" s="8" t="s">
        <v>13</v>
      </c>
      <c r="F14" s="93" t="s">
        <v>14</v>
      </c>
      <c r="G14" s="93"/>
      <c r="H14" s="93" t="s">
        <v>15</v>
      </c>
      <c r="I14" s="93"/>
      <c r="J14" s="87"/>
      <c r="K14" s="88"/>
      <c r="L14" s="88"/>
      <c r="M14" s="88"/>
      <c r="N14" s="88"/>
      <c r="O14" s="88"/>
      <c r="P14" s="88"/>
      <c r="Q14" s="88"/>
      <c r="R14" s="88"/>
      <c r="S14" s="89"/>
    </row>
    <row r="15" spans="1:19" ht="26.25" customHeight="1" x14ac:dyDescent="0.25">
      <c r="A15" s="76"/>
      <c r="B15" s="81"/>
      <c r="C15" s="82"/>
      <c r="D15" s="9" t="s">
        <v>16</v>
      </c>
      <c r="E15" s="9" t="s">
        <v>17</v>
      </c>
      <c r="F15" s="94" t="s">
        <v>18</v>
      </c>
      <c r="G15" s="94"/>
      <c r="H15" s="94" t="s">
        <v>19</v>
      </c>
      <c r="I15" s="94"/>
      <c r="J15" s="90"/>
      <c r="K15" s="91"/>
      <c r="L15" s="91"/>
      <c r="M15" s="91"/>
      <c r="N15" s="91"/>
      <c r="O15" s="91"/>
      <c r="P15" s="91"/>
      <c r="Q15" s="91"/>
      <c r="R15" s="91"/>
      <c r="S15" s="92"/>
    </row>
    <row r="16" spans="1:19" ht="36" customHeight="1" x14ac:dyDescent="0.25">
      <c r="A16" s="102">
        <v>1</v>
      </c>
      <c r="B16" s="60" t="s">
        <v>20</v>
      </c>
      <c r="C16" s="63" t="s">
        <v>21</v>
      </c>
      <c r="D16" s="66">
        <f>IF(D21=0,0,ROUND(D19/D21*100,1))</f>
        <v>10</v>
      </c>
      <c r="E16" s="66">
        <f>IF(E21=0,0,ROUND(E19/E21*100,1))</f>
        <v>10</v>
      </c>
      <c r="F16" s="36">
        <f>E16-D16</f>
        <v>0</v>
      </c>
      <c r="G16" s="37"/>
      <c r="H16" s="36">
        <f>IF(D16=0,0,ROUND(E16/D16*100,1))</f>
        <v>100</v>
      </c>
      <c r="I16" s="37"/>
      <c r="J16" s="40" t="s">
        <v>22</v>
      </c>
      <c r="K16" s="41"/>
      <c r="L16" s="41"/>
      <c r="M16" s="41"/>
      <c r="N16" s="41"/>
      <c r="O16" s="41"/>
      <c r="P16" s="41"/>
      <c r="Q16" s="41"/>
      <c r="R16" s="41"/>
      <c r="S16" s="42"/>
    </row>
    <row r="17" spans="1:22" ht="212.25" customHeight="1" x14ac:dyDescent="0.25">
      <c r="A17" s="103"/>
      <c r="B17" s="61"/>
      <c r="C17" s="64"/>
      <c r="D17" s="67"/>
      <c r="E17" s="67"/>
      <c r="F17" s="69"/>
      <c r="G17" s="70"/>
      <c r="H17" s="69"/>
      <c r="I17" s="70"/>
      <c r="J17" s="95" t="str">
        <f>IF(AND(D16=0,E16=0),"",
"El indicador al final del período de evaluación registró un alcanzado del "&amp;E16&amp;" por ciento de investigadores institucionales de alto nivel en el año actual, en comparación con la meta programada del "&amp;D16&amp;" por ciento, representa un cumplimiento de la meta del "&amp;H16&amp;" por ciento, colocando el indicador en un semáforo de color "&amp;IF(AND(D16=0,H16=0),"",IF(AND(H16&gt;=95,H16&lt;=105,H19&gt;=95,H19&lt;=105,H21&gt;=95,H21&lt;=105),"VERDE:SE LOGRÓ LA META",IF(AND(H16&gt;=95,H16&lt;=105,H19&lt;95),"VERDE:AUNQUE EL INDICADOR ES VERDE, HAY VARIACIÓN EN VARIABLES",IF(AND(H16&gt;=95,H16&lt;=105,H19&gt;105),"VERDE:AUNQUE EL INDICADOR ES VERDE, HAY VARIACIÓN EN VARIABLES",IF(AND(H16&gt;=95,H16&lt;=105,H21&lt;95),"VERDE:AUNQUE EL INDICADOR ES VERDE, HAY VARIACIÓN EN VARIABLES",IF(AND(H16&gt;=95,H16&lt;=105,H21&gt;105),"VERDE:AUNQUE EL INDICADOR ES VERDE, HAY VARIACIÓN EN VARIABLES",IF(OR(AND(H16&gt;=90,H16&lt;95),AND(H16&gt;105,H16&lt;=110)),"AMARILLO",IF(OR(H16&lt;90,H16&gt;110),"ROJO",IF(AND(D16&lt;&gt;0,E16=0),"ROJO","")))))))))&amp;". 
"&amp;IF(AND(D16=0,E16=0),"NO",IF(OR(H16&lt;95,H16&gt;105),"SI","NO"))&amp;" hubo variación en el indicador y "&amp;IF(AND(D19=0,D21=0,H19=0,H21=0),"NO",IF(OR(H19&lt;95,H19&gt;105,H21&lt;95,H21&gt;105),"SI","NO"))&amp;" hubo variación en variables.")</f>
        <v>El indicador al final del período de evaluación registró un alcanzado del 10 por ciento de investigadores institucionales de alto nivel en el año actual, en comparación con la meta programada del 10 por ciento, representa un cumplimiento de la meta del 100 por ciento, colocando el indicador en un semáforo de color VERDE:SE LOGRÓ LA META. 
NO hubo variación en el indicador y NO hubo variación en variables.</v>
      </c>
      <c r="K17" s="96"/>
      <c r="L17" s="96"/>
      <c r="M17" s="96"/>
      <c r="N17" s="96"/>
      <c r="O17" s="96"/>
      <c r="P17" s="96"/>
      <c r="Q17" s="96"/>
      <c r="R17" s="96"/>
      <c r="S17" s="97"/>
      <c r="U17" s="10" t="str">
        <f>IF(AND(D16=0,E16=0),"NO",IF(OR(H16&lt;95,H16&gt;105),"SI","NO"))
&amp;"-"&amp;
IF(AND(D19=0,D21=0,H19=0,H21=0),"NO",IF(OR(H19&lt;95,H19&gt;105,H21&lt;95,H21&gt;105),"SI","NO"))</f>
        <v>NO-NO</v>
      </c>
      <c r="V17" s="11" t="str">
        <f>IF(AND(D16=0,E16=0),"",IF(AND(D16=0,E16=0),"NO",IF(OR(H16&lt;95,H16&gt;105),"SI","NO"))&amp;" HUBO VARIACIÓN EN EL INDICADOR.
"&amp;IF(AND(D19=0,D21=0,H19=0,H21=0),"NO",IF(OR(H19&lt;95,H19&gt;105,H21&lt;95,H21&gt;105),"SI","NO"))&amp;" HUBO VARIACIÓN EN LAS VARIABLES.")</f>
        <v>NO HUBO VARIACIÓN EN EL INDICADOR.
NO HUBO VARIACIÓN EN LAS VARIABLES.</v>
      </c>
    </row>
    <row r="18" spans="1:22" ht="258" customHeight="1" x14ac:dyDescent="0.25">
      <c r="A18" s="103"/>
      <c r="B18" s="62"/>
      <c r="C18" s="65"/>
      <c r="D18" s="68"/>
      <c r="E18" s="68"/>
      <c r="F18" s="38"/>
      <c r="G18" s="39"/>
      <c r="H18" s="38"/>
      <c r="I18" s="39"/>
      <c r="J18" s="43" t="s">
        <v>70</v>
      </c>
      <c r="K18" s="44"/>
      <c r="L18" s="44"/>
      <c r="M18" s="44"/>
      <c r="N18" s="44"/>
      <c r="O18" s="44"/>
      <c r="P18" s="44"/>
      <c r="Q18" s="44"/>
      <c r="R18" s="44"/>
      <c r="S18" s="45"/>
      <c r="V18" s="11" t="str">
        <f>IF(LEN(J18)&gt;2075,"ATENCIÓN: LONGITUD MAYOR A 2000 CARACTERES
REDUCIR NÚMERO DE CARACTERES DEL COMENTARIO",
IF(AND(D16=0,E16=0),"",IF(U17="NO-NO","INCORPORAR LAS EXPLICACIONES A LAS CAUSAS QUE CONTRIBUYERON AL LOGRO DE LA META COMPROMETIDA EN EL INDICADOR.",
IF(U17="SI-SI","INCORPORAR LAS EXPLICACIONES A LAS CAUSAS  DE LAS VARIACIONES DEL ANÁLISIS DE LA META COMPROMETIDA EN EL INDICADOR Y DE SUS VARIABLES.",
IF(U17="SI-NO","A PESAR DE QUE SE LOGRO EL CUMPLIMIENTO DE LA META COMPROMETIDA DE SUS VARIABLES; 
DEBERÁ INCORPORAR LAS EXPLICACIONES A LAS CAUSAS  DE LAS VARIACIONES DEL ANÁLISIS DE LA META COMPROMETIDA EN EL INDICADOR.",
IF(U17="NO-SI","A PESAR DE QUE SE LOGRO EL CUMPLIMIENTO DE LA META COMPROMETIDA DEL INDICADOR; 
DEBERÁ INCORPORAR LAS EXPLICACIONES A LAS CAUSAS  DE LAS VARIACIONES DEL ANÁLISIS DE LA META COMPROMETIDA DE SUS VARIABLES.",""))))))</f>
        <v>INCORPORAR LAS EXPLICACIONES A LAS CAUSAS QUE CONTRIBUYERON AL LOGRO DE LA META COMPROMETIDA EN EL INDICADOR.</v>
      </c>
    </row>
    <row r="19" spans="1:22" ht="48" customHeight="1" x14ac:dyDescent="0.25">
      <c r="A19" s="103"/>
      <c r="B19" s="46" t="s">
        <v>23</v>
      </c>
      <c r="C19" s="99" t="s">
        <v>24</v>
      </c>
      <c r="D19" s="50">
        <v>1</v>
      </c>
      <c r="E19" s="50">
        <v>1</v>
      </c>
      <c r="F19" s="36">
        <f t="shared" ref="F19" si="0">E19-D19</f>
        <v>0</v>
      </c>
      <c r="G19" s="37"/>
      <c r="H19" s="36">
        <f t="shared" ref="H19" si="1">IF(D19=0,0,ROUND(E19/D19*100,1))</f>
        <v>100</v>
      </c>
      <c r="I19" s="37"/>
      <c r="J19" s="40" t="s">
        <v>25</v>
      </c>
      <c r="K19" s="41"/>
      <c r="L19" s="41"/>
      <c r="M19" s="41"/>
      <c r="N19" s="41"/>
      <c r="O19" s="41"/>
      <c r="P19" s="41"/>
      <c r="Q19" s="41"/>
      <c r="R19" s="41"/>
      <c r="S19" s="42"/>
    </row>
    <row r="20" spans="1:22" ht="215.25" customHeight="1" x14ac:dyDescent="0.25">
      <c r="A20" s="103"/>
      <c r="B20" s="98"/>
      <c r="C20" s="100"/>
      <c r="D20" s="101"/>
      <c r="E20" s="101"/>
      <c r="F20" s="38"/>
      <c r="G20" s="39"/>
      <c r="H20" s="38"/>
      <c r="I20" s="39"/>
      <c r="J20" s="43" t="s">
        <v>61</v>
      </c>
      <c r="K20" s="44"/>
      <c r="L20" s="44"/>
      <c r="M20" s="44"/>
      <c r="N20" s="44"/>
      <c r="O20" s="44"/>
      <c r="P20" s="44"/>
      <c r="Q20" s="44"/>
      <c r="R20" s="44"/>
      <c r="S20" s="45"/>
      <c r="V20" s="11" t="str">
        <f>IF(LEN(J20)&gt;2075,"ATENCIÓN: LONGITUD MAYOR A 2000 CARACTERES
REDUCIR NÚMERO DE CARACTERES DEL COMENTARIO",
IF(AND(D16=0,E16=0),"",IF(U17="NO-NO","",
IF(U17="SI-SI","ESPECIFICAR LOS RIESGOS PARA LA POBLACIÓN QUE ATIENDE EL PROGRAMA O LA INSTITUCIÓN DERIVADO DE UNA VARIACIÓN META COMPROMETIDA EN EL INDICADOR O DE CUALQUIERA DE SUS VARIABLES.",
IF(U17="SI-NO","A PESAR DE QUE SE LOGRO EL CUMPLIMIENTO DE LA META COMPROMETIDA DE SUS VARIABLES; 
DEBERÁ ESPECIFICAR LOS RIESGOS PARA LA POBLACIÓN QUE ATIENDE EL PROGRAMA O LA INSTITUCIÓN DERIVADO DE UNA VARIACIÓN META COMPROMETIDA EN EL INDICADOR.",
IF(U17="NO-SI","A PESAR DE QUE SE LOGRO EL CUMPLIMIENTO DE LA META COMPROMETIDA DEL INDICADOR; 
DEBERÁ ESPECIFICAR LOS RIESGOS PARA LA POBLACIÓN QUE ATIENDE EL PROGRAMA O LA INSTITUCIÓN DERIVADO DE UNA VARIACIÓN META COMPROMETIDA DE SUS VARIABLES.",""))))))</f>
        <v/>
      </c>
    </row>
    <row r="21" spans="1:22" ht="42.75" customHeight="1" x14ac:dyDescent="0.25">
      <c r="A21" s="103"/>
      <c r="B21" s="46" t="s">
        <v>26</v>
      </c>
      <c r="C21" s="48" t="s">
        <v>27</v>
      </c>
      <c r="D21" s="50">
        <v>10</v>
      </c>
      <c r="E21" s="50">
        <v>10</v>
      </c>
      <c r="F21" s="36">
        <f>E21-D21</f>
        <v>0</v>
      </c>
      <c r="G21" s="37"/>
      <c r="H21" s="36">
        <f>IF(D21=0,0,ROUND(E21/D21*100,1))</f>
        <v>100</v>
      </c>
      <c r="I21" s="37"/>
      <c r="J21" s="40" t="s">
        <v>28</v>
      </c>
      <c r="K21" s="41"/>
      <c r="L21" s="41"/>
      <c r="M21" s="41"/>
      <c r="N21" s="41"/>
      <c r="O21" s="41"/>
      <c r="P21" s="41"/>
      <c r="Q21" s="41"/>
      <c r="R21" s="41"/>
      <c r="S21" s="42"/>
    </row>
    <row r="22" spans="1:22" ht="207" customHeight="1" thickBot="1" x14ac:dyDescent="0.3">
      <c r="A22" s="104"/>
      <c r="B22" s="47"/>
      <c r="C22" s="49"/>
      <c r="D22" s="51"/>
      <c r="E22" s="51"/>
      <c r="F22" s="52"/>
      <c r="G22" s="53"/>
      <c r="H22" s="52"/>
      <c r="I22" s="53"/>
      <c r="J22" s="54" t="s">
        <v>62</v>
      </c>
      <c r="K22" s="55"/>
      <c r="L22" s="55"/>
      <c r="M22" s="55"/>
      <c r="N22" s="55"/>
      <c r="O22" s="55"/>
      <c r="P22" s="55"/>
      <c r="Q22" s="55"/>
      <c r="R22" s="55"/>
      <c r="S22" s="56"/>
      <c r="V22" s="11" t="str">
        <f>IF(LEN(J22)&gt;2075,"ATENCIÓN: LONGITUD MAYOR A 2000 CARACTERES
REDUCIR NÚMERO DE CARACTERES DEL COMENTARIO",
IF(AND(D16=0,E16=0),"",IF(U17="NO-NO","",
IF(U17="SI-SI","REFERIR LAS ACCIONES ESPECÍFICAS A DESARROLLAR POR LA INSTITUCIÓN PARA REGULARIZAR EL CUMPLIMIENTO DE LA META COMPROMETIDA EN EL INDICADOR O DE CUALQUIERA DE SUS VARIABLES.",
IF(U17="SI-NO","A PESAR DE QUE SE LOGRO EL CUMPLIMIENTO DE LA META COMPROMETIDA DE SUS VARIABLES; 
DEBERÁ REFERIR LAS ACCIONES ESPECÍFICAS A DESARROLLAR POR LA INSTITUCIÓN PARA REGULARIZAR EL CUMPLIMIENTO DE LA META COMPROMETIDA EN EL INDICADOR.",
IF(U17="NO-SI","A PESAR DE QUE SE LOGRO EL CUMPLIMIENTO DE LA META COMPROMETIDA DEL INDICADOR; 
DEBERÁ REFERIR LAS ACCIONES ESPECÍFICAS A DESARROLLAR POR LA INSTITUCIÓN PARA REGULARIZAR EL CUMPLIMIENTO DE LA META COMPROMETIDA DE SUS VARIABLES.",""))))))</f>
        <v/>
      </c>
    </row>
    <row r="23" spans="1:22" ht="342.75" customHeight="1" thickBot="1" x14ac:dyDescent="0.3">
      <c r="A23" s="71" t="s">
        <v>29</v>
      </c>
      <c r="B23" s="72"/>
      <c r="C23" s="72"/>
      <c r="D23" s="105"/>
      <c r="E23" s="105"/>
      <c r="F23" s="72"/>
      <c r="G23" s="72"/>
      <c r="H23" s="72"/>
      <c r="I23" s="72"/>
      <c r="J23" s="105"/>
      <c r="K23" s="105"/>
      <c r="L23" s="105"/>
      <c r="M23" s="105"/>
      <c r="N23" s="105"/>
      <c r="O23" s="105"/>
      <c r="P23" s="105"/>
      <c r="Q23" s="105"/>
      <c r="R23" s="105"/>
      <c r="S23" s="106"/>
    </row>
    <row r="24" spans="1:22" ht="20.25" customHeight="1" thickBot="1" x14ac:dyDescent="0.4">
      <c r="A24" s="12"/>
      <c r="B24" s="13"/>
      <c r="C24" s="14"/>
      <c r="D24" s="15"/>
      <c r="E24" s="15"/>
      <c r="F24" s="16"/>
      <c r="G24" s="16"/>
      <c r="H24" s="16"/>
      <c r="I24" s="16"/>
      <c r="J24" s="17"/>
      <c r="K24" s="17"/>
      <c r="L24" s="17"/>
      <c r="M24" s="17"/>
      <c r="N24" s="17"/>
      <c r="O24" s="17"/>
      <c r="P24" s="17"/>
      <c r="Q24" s="17"/>
      <c r="R24" s="17"/>
      <c r="S24" s="17"/>
    </row>
    <row r="25" spans="1:22" ht="26.25" customHeight="1" x14ac:dyDescent="0.45">
      <c r="A25" s="74" t="s">
        <v>7</v>
      </c>
      <c r="B25" s="77" t="s">
        <v>8</v>
      </c>
      <c r="C25" s="78"/>
      <c r="D25" s="83" t="s">
        <v>9</v>
      </c>
      <c r="E25" s="83"/>
      <c r="F25" s="83" t="s">
        <v>10</v>
      </c>
      <c r="G25" s="83"/>
      <c r="H25" s="83"/>
      <c r="I25" s="83"/>
      <c r="J25" s="84" t="s">
        <v>11</v>
      </c>
      <c r="K25" s="85"/>
      <c r="L25" s="85"/>
      <c r="M25" s="85"/>
      <c r="N25" s="85"/>
      <c r="O25" s="85"/>
      <c r="P25" s="85"/>
      <c r="Q25" s="85"/>
      <c r="R25" s="85"/>
      <c r="S25" s="86"/>
    </row>
    <row r="26" spans="1:22" ht="30" customHeight="1" x14ac:dyDescent="0.45">
      <c r="A26" s="75"/>
      <c r="B26" s="79"/>
      <c r="C26" s="80"/>
      <c r="D26" s="8" t="s">
        <v>12</v>
      </c>
      <c r="E26" s="8" t="s">
        <v>13</v>
      </c>
      <c r="F26" s="93" t="s">
        <v>14</v>
      </c>
      <c r="G26" s="93"/>
      <c r="H26" s="93" t="s">
        <v>15</v>
      </c>
      <c r="I26" s="93"/>
      <c r="J26" s="87"/>
      <c r="K26" s="88"/>
      <c r="L26" s="88"/>
      <c r="M26" s="88"/>
      <c r="N26" s="88"/>
      <c r="O26" s="88"/>
      <c r="P26" s="88"/>
      <c r="Q26" s="88"/>
      <c r="R26" s="88"/>
      <c r="S26" s="89"/>
    </row>
    <row r="27" spans="1:22" ht="26.25" customHeight="1" x14ac:dyDescent="0.25">
      <c r="A27" s="76"/>
      <c r="B27" s="81"/>
      <c r="C27" s="82"/>
      <c r="D27" s="9" t="s">
        <v>16</v>
      </c>
      <c r="E27" s="9" t="s">
        <v>17</v>
      </c>
      <c r="F27" s="94" t="s">
        <v>18</v>
      </c>
      <c r="G27" s="94"/>
      <c r="H27" s="94" t="s">
        <v>19</v>
      </c>
      <c r="I27" s="94"/>
      <c r="J27" s="90"/>
      <c r="K27" s="91"/>
      <c r="L27" s="91"/>
      <c r="M27" s="91"/>
      <c r="N27" s="91"/>
      <c r="O27" s="91"/>
      <c r="P27" s="91"/>
      <c r="Q27" s="91"/>
      <c r="R27" s="91"/>
      <c r="S27" s="92"/>
    </row>
    <row r="28" spans="1:22" ht="36" customHeight="1" x14ac:dyDescent="0.25">
      <c r="A28" s="102">
        <v>2</v>
      </c>
      <c r="B28" s="60" t="s">
        <v>20</v>
      </c>
      <c r="C28" s="63" t="s">
        <v>30</v>
      </c>
      <c r="D28" s="66">
        <f>IF(D33=0,0,ROUND(D31/D33*100,1))</f>
        <v>50</v>
      </c>
      <c r="E28" s="66">
        <f>IF(E33=0,0,ROUND(E31/E33*100,1))</f>
        <v>51.3</v>
      </c>
      <c r="F28" s="36">
        <f>E28-D28</f>
        <v>1.2999999999999972</v>
      </c>
      <c r="G28" s="37"/>
      <c r="H28" s="36">
        <f>IF(D28=0,0,ROUND(E28/D28*100,1))</f>
        <v>102.6</v>
      </c>
      <c r="I28" s="37"/>
      <c r="J28" s="40" t="s">
        <v>22</v>
      </c>
      <c r="K28" s="41"/>
      <c r="L28" s="41"/>
      <c r="M28" s="41"/>
      <c r="N28" s="41"/>
      <c r="O28" s="41"/>
      <c r="P28" s="41"/>
      <c r="Q28" s="41"/>
      <c r="R28" s="41"/>
      <c r="S28" s="42"/>
    </row>
    <row r="29" spans="1:22" ht="232.5" customHeight="1" x14ac:dyDescent="0.25">
      <c r="A29" s="103"/>
      <c r="B29" s="61"/>
      <c r="C29" s="64"/>
      <c r="D29" s="67"/>
      <c r="E29" s="67"/>
      <c r="F29" s="69"/>
      <c r="G29" s="70"/>
      <c r="H29" s="69"/>
      <c r="I29" s="70"/>
      <c r="J29" s="95" t="str">
        <f>IF(AND(D28=0,E28=0),"","El indicador al final del período de evaluación registró un alcanzado del "&amp;E28&amp;" por ciento de artículos científicos publicados en revistas de impacto alto en el periodo, en comparación con la meta programada del "&amp;D28&amp;" por ciento, representa un cumplimiento de la meta del "&amp;H28&amp;" por ciento, colocando el indicador en un semáforo de color "&amp;IF(AND(D28=0,H28=0),"",IF(AND(H28&gt;=95,H28&lt;=105,H31&gt;=95,H31&lt;=105,H33&gt;=95,H33&lt;=105),"VERDE:SE LOGRÓ LA META",IF(AND(H28&gt;=95,H28&lt;=105,H31&lt;95),"VERDE:AUNQUE EL INDICADOR ES VERDE, HAY VARIACIÓN EN VARIABLES",IF(AND(H28&gt;=95,H28&lt;=105,H31&gt;105),"VERDE:AUNQUE EL INDICADOR ES VERDE, HAY VARIACIÓN EN VARIABLES",IF(AND(H28&gt;=95,H28&lt;=105,H33&lt;95),"VERDE:AUNQUE EL INDICADOR ES VERDE, HAY VARIACIÓN EN VARIABLES",IF(AND(H28&gt;=95,H28&lt;=105,H33&gt;105),"VERDE:AUNQUE EL INDICADOR ES VERDE, HAY VARIACIÓN EN VARIABLES",IF(OR(AND(H28&gt;=90,H28&lt;95),AND(H28&gt;105,H28&lt;=110)),"AMARILLO",IF(OR(H28&lt;90,H28&gt;110),"ROJO",IF(AND(D28&lt;&gt;0,E28=0),"ROJO","")))))))))&amp;". 
"&amp;IF(AND(D28=0,E28=0),"NO",IF(OR(H28&lt;95,H28&gt;105),"SI","NO"))&amp;" hubo variación en el indicador y "&amp;IF(AND(D31=0,D33=0,H31=0,H33=0),"NO",IF(OR(H31&lt;95,H31&gt;105,H33&lt;95,H33&gt;105),"SI","NO"))&amp;" hubo variación en variables.")</f>
        <v>El indicador al final del período de evaluación registró un alcanzado del 51.3 por ciento de artículos científicos publicados en revistas de impacto alto en el periodo, en comparación con la meta programada del 50 por ciento, representa un cumplimiento de la meta del 102.6 por ciento, colocando el indicador en un semáforo de color VERDE:AUNQUE EL INDICADOR ES VERDE, HAY VARIACIÓN EN VARIABLES. 
NO hubo variación en el indicador y SI hubo variación en variables.</v>
      </c>
      <c r="K29" s="96"/>
      <c r="L29" s="96"/>
      <c r="M29" s="96"/>
      <c r="N29" s="96"/>
      <c r="O29" s="96"/>
      <c r="P29" s="96"/>
      <c r="Q29" s="96"/>
      <c r="R29" s="96"/>
      <c r="S29" s="97"/>
      <c r="U29" s="10" t="str">
        <f>IF(AND(D28=0,E28=0),"NO",IF(OR(H28&lt;95,H28&gt;105),"SI","NO"))&amp;"-"&amp;IF(AND(D31=0,D33=0,H31=0,H33=0),"NO",IF(OR(H31&lt;95,H31&gt;105,H33&lt;95,H33&gt;105),"SI","NO"))</f>
        <v>NO-SI</v>
      </c>
      <c r="V29" s="11" t="str">
        <f>IF(AND(D28=0,E28=0),"",IF(AND(D28=0,E28=0),"NO",IF(OR(H28&lt;95,H28&gt;105),"SI","NO"))&amp;" HUBO VARIACIÓN EN EL INDICADOR.
"&amp;IF(AND(D31=0,D33=0,H31=0,H33=0),"NO",IF(OR(H31&lt;95,H31&gt;105,H33&lt;95,H33&gt;105),"SI","NO"))&amp;" HUBO VARIACIÓN EN LAS VARIABLES.")</f>
        <v>NO HUBO VARIACIÓN EN EL INDICADOR.
SI HUBO VARIACIÓN EN LAS VARIABLES.</v>
      </c>
    </row>
    <row r="30" spans="1:22" ht="333" customHeight="1" x14ac:dyDescent="0.25">
      <c r="A30" s="103"/>
      <c r="B30" s="62"/>
      <c r="C30" s="65"/>
      <c r="D30" s="68"/>
      <c r="E30" s="68"/>
      <c r="F30" s="38"/>
      <c r="G30" s="39"/>
      <c r="H30" s="38"/>
      <c r="I30" s="39"/>
      <c r="J30" s="43" t="s">
        <v>71</v>
      </c>
      <c r="K30" s="44"/>
      <c r="L30" s="44"/>
      <c r="M30" s="44"/>
      <c r="N30" s="44"/>
      <c r="O30" s="44"/>
      <c r="P30" s="44"/>
      <c r="Q30" s="44"/>
      <c r="R30" s="44"/>
      <c r="S30" s="45"/>
      <c r="V30" s="11" t="str">
        <f>IF(LEN(J30)&gt;2075,"ATENCIÓN: LONGITUD MAYOR A 2000 CARACTERES
REDUCIR NÚMERO DE CARACTERES DEL COMENTARIO",
IF(AND(D28=0,E28=0),"",IF(U29="NO-NO","INCORPORAR LAS EXPLICACIONES A LAS CAUSAS QUE CONTRIBUYERON AL LOGRO DE LA META COMPROMETIDA EN EL INDICADOR.",
IF(U29="SI-SI","INCORPORAR LAS EXPLICACIONES A LAS CAUSAS  DE LAS VARIACIONES DEL ANÁLISIS DE LA META COMPROMETIDA EN EL INDICADOR Y DE SUS VARIABLES.",
IF(U29="SI-NO","A PESAR DE QUE SE LOGRO EL CUMPLIMIENTO DE LA META COMPROMETIDA DE SUS VARIABLES; 
DEBERÁ INCORPORAR LAS EXPLICACIONES A LAS CAUSAS  DE LAS VARIACIONES DEL ANÁLISIS DE LA META COMPROMETIDA EN EL INDICADOR.",
IF(U29="NO-SI","A PESAR DE QUE SE LOGRO EL CUMPLIMIENTO DE LA META COMPROMETIDA DEL INDICADOR; 
DEBERÁ INCORPORAR LAS EXPLICACIONES A LAS CAUSAS  DE LAS VARIACIONES DEL ANÁLISIS DE LA META COMPROMETIDA DE SUS VARIABLES.",""))))))</f>
        <v>A PESAR DE QUE SE LOGRO EL CUMPLIMIENTO DE LA META COMPROMETIDA DEL INDICADOR; 
DEBERÁ INCORPORAR LAS EXPLICACIONES A LAS CAUSAS  DE LAS VARIACIONES DEL ANÁLISIS DE LA META COMPROMETIDA DE SUS VARIABLES.</v>
      </c>
    </row>
    <row r="31" spans="1:22" ht="48" customHeight="1" x14ac:dyDescent="0.25">
      <c r="A31" s="103"/>
      <c r="B31" s="46" t="s">
        <v>23</v>
      </c>
      <c r="C31" s="99" t="s">
        <v>31</v>
      </c>
      <c r="D31" s="50">
        <v>18</v>
      </c>
      <c r="E31" s="50">
        <v>20</v>
      </c>
      <c r="F31" s="36">
        <f t="shared" ref="F31" si="2">E31-D31</f>
        <v>2</v>
      </c>
      <c r="G31" s="37"/>
      <c r="H31" s="36">
        <f t="shared" ref="H31" si="3">IF(D31=0,0,ROUND(E31/D31*100,1))</f>
        <v>111.1</v>
      </c>
      <c r="I31" s="37"/>
      <c r="J31" s="40" t="s">
        <v>25</v>
      </c>
      <c r="K31" s="41"/>
      <c r="L31" s="41"/>
      <c r="M31" s="41"/>
      <c r="N31" s="41"/>
      <c r="O31" s="41"/>
      <c r="P31" s="41"/>
      <c r="Q31" s="41"/>
      <c r="R31" s="41"/>
      <c r="S31" s="42"/>
    </row>
    <row r="32" spans="1:22" ht="202.5" customHeight="1" x14ac:dyDescent="0.25">
      <c r="A32" s="103"/>
      <c r="B32" s="98"/>
      <c r="C32" s="100"/>
      <c r="D32" s="101"/>
      <c r="E32" s="101"/>
      <c r="F32" s="38"/>
      <c r="G32" s="39"/>
      <c r="H32" s="38"/>
      <c r="I32" s="39"/>
      <c r="J32" s="43" t="s">
        <v>56</v>
      </c>
      <c r="K32" s="44"/>
      <c r="L32" s="44"/>
      <c r="M32" s="44"/>
      <c r="N32" s="44"/>
      <c r="O32" s="44"/>
      <c r="P32" s="44"/>
      <c r="Q32" s="44"/>
      <c r="R32" s="44"/>
      <c r="S32" s="45"/>
      <c r="V32" s="11" t="str">
        <f>IF(LEN(J32)&gt;2075,"ATENCIÓN: LONGITUD MAYOR A 2000 CARACTERES
REDUCIR NÚMERO DE CARACTERES DEL COMENTARIO",
IF(AND(D28=0,E28=0),"",IF(U29="NO-NO","",
IF(U29="SI-SI","ESPECIFICAR LOS RIESGOS PARA LA POBLACIÓN QUE ATIENDE EL PROGRAMA O LA INSTITUCIÓN DERIVADO DE UNA VARIACIÓN META COMPROMETIDA EN EL INDICADOR O DE CUALQUIERA DE SUS VARIABLES.",
IF(U29="SI-NO","A PESAR DE QUE SE LOGRO EL CUMPLIMIENTO DE LA META COMPROMETIDA DE SUS VARIABLES; 
DEBERÁ ESPECIFICAR LOS RIESGOS PARA LA POBLACIÓN QUE ATIENDE EL PROGRAMA O LA INSTITUCIÓN DERIVADO DE UNA VARIACIÓN META COMPROMETIDA EN EL INDICADOR.",
IF(U29="NO-SI","A PESAR DE QUE SE LOGRO EL CUMPLIMIENTO DE LA META COMPROMETIDA DEL INDICADOR; 
DEBERÁ ESPECIFICAR LOS RIESGOS PARA LA POBLACIÓN QUE ATIENDE EL PROGRAMA O LA INSTITUCIÓN DERIVADO DE UNA VARIACIÓN META COMPROMETIDA DE SUS VARIABLES.",""))))))</f>
        <v>A PESAR DE QUE SE LOGRO EL CUMPLIMIENTO DE LA META COMPROMETIDA DEL INDICADOR; 
DEBERÁ ESPECIFICAR LOS RIESGOS PARA LA POBLACIÓN QUE ATIENDE EL PROGRAMA O LA INSTITUCIÓN DERIVADO DE UNA VARIACIÓN META COMPROMETIDA DE SUS VARIABLES.</v>
      </c>
    </row>
    <row r="33" spans="1:22" ht="42.75" customHeight="1" x14ac:dyDescent="0.25">
      <c r="A33" s="103"/>
      <c r="B33" s="46" t="s">
        <v>26</v>
      </c>
      <c r="C33" s="48" t="s">
        <v>32</v>
      </c>
      <c r="D33" s="50">
        <v>36</v>
      </c>
      <c r="E33" s="50">
        <v>39</v>
      </c>
      <c r="F33" s="36">
        <f>E33-D33</f>
        <v>3</v>
      </c>
      <c r="G33" s="37"/>
      <c r="H33" s="36">
        <f>IF(D33=0,0,ROUND(E33/D33*100,1))</f>
        <v>108.3</v>
      </c>
      <c r="I33" s="37"/>
      <c r="J33" s="40" t="s">
        <v>28</v>
      </c>
      <c r="K33" s="41"/>
      <c r="L33" s="41"/>
      <c r="M33" s="41"/>
      <c r="N33" s="41"/>
      <c r="O33" s="41"/>
      <c r="P33" s="41"/>
      <c r="Q33" s="41"/>
      <c r="R33" s="41"/>
      <c r="S33" s="42"/>
    </row>
    <row r="34" spans="1:22" ht="207" customHeight="1" thickBot="1" x14ac:dyDescent="0.3">
      <c r="A34" s="104"/>
      <c r="B34" s="47"/>
      <c r="C34" s="49"/>
      <c r="D34" s="51"/>
      <c r="E34" s="51"/>
      <c r="F34" s="52"/>
      <c r="G34" s="53"/>
      <c r="H34" s="52"/>
      <c r="I34" s="53"/>
      <c r="J34" s="54" t="s">
        <v>57</v>
      </c>
      <c r="K34" s="55"/>
      <c r="L34" s="55"/>
      <c r="M34" s="55"/>
      <c r="N34" s="55"/>
      <c r="O34" s="55"/>
      <c r="P34" s="55"/>
      <c r="Q34" s="55"/>
      <c r="R34" s="55"/>
      <c r="S34" s="56"/>
      <c r="V34" s="11" t="str">
        <f>IF(LEN(J34)&gt;2075,"ATENCIÓN: LONGITUD MAYOR A 2000 CARACTERES
REDUCIR NÚMERO DE CARACTERES DEL COMENTARIO",
IF(AND(D28=0,E28=0),"",IF(U29="NO-NO","",
IF(U29="SI-SI","REFERIR LAS ACCIONES ESPECÍFICAS A DESARROLLAR POR LA INSTITUCIÓN PARA REGULARIZAR EL CUMPLIMIENTO DE LA META COMPROMETIDA EN EL INDICADOR O DE CUALQUIERA DE SUS VARIABLES.",
IF(U29="SI-NO","A PESAR DE QUE SE LOGRO EL CUMPLIMIENTO DE LA META COMPROMETIDA DE SUS VARIABLES; 
DEBERÁ REFERIR LAS ACCIONES ESPECÍFICAS A DESARROLLAR POR LA INSTITUCIÓN PARA REGULARIZAR EL CUMPLIMIENTO DE LA META COMPROMETIDA EN EL INDICADOR.",
IF(U29="NO-SI","A PESAR DE QUE SE LOGRO EL CUMPLIMIENTO DE LA META COMPROMETIDA DEL INDICADOR; 
DEBERÁ REFERIR LAS ACCIONES ESPECÍFICAS A DESARROLLAR POR LA INSTITUCIÓN PARA REGULARIZAR EL CUMPLIMIENTO DE LA META COMPROMETIDA DE SUS VARIABLES.",""))))))</f>
        <v>A PESAR DE QUE SE LOGRO EL CUMPLIMIENTO DE LA META COMPROMETIDA DEL INDICADOR; 
DEBERÁ REFERIR LAS ACCIONES ESPECÍFICAS A DESARROLLAR POR LA INSTITUCIÓN PARA REGULARIZAR EL CUMPLIMIENTO DE LA META COMPROMETIDA DE SUS VARIABLES.</v>
      </c>
    </row>
    <row r="35" spans="1:22" ht="342.75" customHeight="1" thickBot="1" x14ac:dyDescent="0.3">
      <c r="A35" s="71" t="s">
        <v>29</v>
      </c>
      <c r="B35" s="72"/>
      <c r="C35" s="72"/>
      <c r="D35" s="105"/>
      <c r="E35" s="105"/>
      <c r="F35" s="72"/>
      <c r="G35" s="72"/>
      <c r="H35" s="72"/>
      <c r="I35" s="72"/>
      <c r="J35" s="72"/>
      <c r="K35" s="72"/>
      <c r="L35" s="72"/>
      <c r="M35" s="72"/>
      <c r="N35" s="72"/>
      <c r="O35" s="72"/>
      <c r="P35" s="72"/>
      <c r="Q35" s="72"/>
      <c r="R35" s="72"/>
      <c r="S35" s="73"/>
    </row>
    <row r="36" spans="1:22" ht="20.25" customHeight="1" thickBot="1" x14ac:dyDescent="0.4">
      <c r="A36" s="12"/>
      <c r="B36" s="13"/>
      <c r="C36" s="14"/>
      <c r="D36" s="15"/>
      <c r="E36" s="15"/>
      <c r="F36" s="16"/>
      <c r="G36" s="16"/>
      <c r="H36" s="16"/>
      <c r="I36" s="16"/>
      <c r="J36" s="17"/>
      <c r="K36" s="17"/>
      <c r="L36" s="17"/>
      <c r="M36" s="17"/>
      <c r="N36" s="17"/>
      <c r="O36" s="17"/>
      <c r="P36" s="17"/>
      <c r="Q36" s="17"/>
      <c r="R36" s="17"/>
      <c r="S36" s="17"/>
    </row>
    <row r="37" spans="1:22" ht="26.25" customHeight="1" x14ac:dyDescent="0.45">
      <c r="A37" s="74" t="s">
        <v>7</v>
      </c>
      <c r="B37" s="77" t="s">
        <v>8</v>
      </c>
      <c r="C37" s="78"/>
      <c r="D37" s="83" t="s">
        <v>9</v>
      </c>
      <c r="E37" s="83"/>
      <c r="F37" s="83" t="s">
        <v>10</v>
      </c>
      <c r="G37" s="83"/>
      <c r="H37" s="83"/>
      <c r="I37" s="83"/>
      <c r="J37" s="84" t="s">
        <v>11</v>
      </c>
      <c r="K37" s="85"/>
      <c r="L37" s="85"/>
      <c r="M37" s="85"/>
      <c r="N37" s="85"/>
      <c r="O37" s="85"/>
      <c r="P37" s="85"/>
      <c r="Q37" s="85"/>
      <c r="R37" s="85"/>
      <c r="S37" s="86"/>
    </row>
    <row r="38" spans="1:22" ht="30" customHeight="1" x14ac:dyDescent="0.45">
      <c r="A38" s="75"/>
      <c r="B38" s="79"/>
      <c r="C38" s="80"/>
      <c r="D38" s="8" t="s">
        <v>12</v>
      </c>
      <c r="E38" s="8" t="s">
        <v>13</v>
      </c>
      <c r="F38" s="93" t="s">
        <v>14</v>
      </c>
      <c r="G38" s="93"/>
      <c r="H38" s="93" t="s">
        <v>15</v>
      </c>
      <c r="I38" s="93"/>
      <c r="J38" s="87"/>
      <c r="K38" s="88"/>
      <c r="L38" s="88"/>
      <c r="M38" s="88"/>
      <c r="N38" s="88"/>
      <c r="O38" s="88"/>
      <c r="P38" s="88"/>
      <c r="Q38" s="88"/>
      <c r="R38" s="88"/>
      <c r="S38" s="89"/>
    </row>
    <row r="39" spans="1:22" ht="26.25" customHeight="1" x14ac:dyDescent="0.25">
      <c r="A39" s="76"/>
      <c r="B39" s="81"/>
      <c r="C39" s="82"/>
      <c r="D39" s="9" t="s">
        <v>16</v>
      </c>
      <c r="E39" s="9" t="s">
        <v>17</v>
      </c>
      <c r="F39" s="94" t="s">
        <v>18</v>
      </c>
      <c r="G39" s="94"/>
      <c r="H39" s="94" t="s">
        <v>19</v>
      </c>
      <c r="I39" s="94"/>
      <c r="J39" s="90"/>
      <c r="K39" s="91"/>
      <c r="L39" s="91"/>
      <c r="M39" s="91"/>
      <c r="N39" s="91"/>
      <c r="O39" s="91"/>
      <c r="P39" s="91"/>
      <c r="Q39" s="91"/>
      <c r="R39" s="91"/>
      <c r="S39" s="92"/>
    </row>
    <row r="40" spans="1:22" ht="38.25" customHeight="1" x14ac:dyDescent="0.25">
      <c r="A40" s="57">
        <v>3</v>
      </c>
      <c r="B40" s="60" t="s">
        <v>20</v>
      </c>
      <c r="C40" s="63" t="s">
        <v>33</v>
      </c>
      <c r="D40" s="66">
        <f>IF(D45=0,0,ROUND(D43/D45*1,1))</f>
        <v>3.6</v>
      </c>
      <c r="E40" s="66">
        <f>IF(E45=0,0,ROUND(E43/E45*1,1))</f>
        <v>3.9</v>
      </c>
      <c r="F40" s="36">
        <f>E40-D40</f>
        <v>0.29999999999999982</v>
      </c>
      <c r="G40" s="37"/>
      <c r="H40" s="36">
        <f>IF(D40=0,0,ROUND(E40/D40*100,1))</f>
        <v>108.3</v>
      </c>
      <c r="I40" s="37"/>
      <c r="J40" s="40" t="s">
        <v>22</v>
      </c>
      <c r="K40" s="41"/>
      <c r="L40" s="41"/>
      <c r="M40" s="41"/>
      <c r="N40" s="41"/>
      <c r="O40" s="41"/>
      <c r="P40" s="41"/>
      <c r="Q40" s="41"/>
      <c r="R40" s="41"/>
      <c r="S40" s="42"/>
    </row>
    <row r="41" spans="1:22" ht="248.25" customHeight="1" x14ac:dyDescent="0.25">
      <c r="A41" s="58"/>
      <c r="B41" s="61"/>
      <c r="C41" s="64"/>
      <c r="D41" s="67"/>
      <c r="E41" s="67"/>
      <c r="F41" s="69"/>
      <c r="G41" s="70"/>
      <c r="H41" s="69"/>
      <c r="I41" s="70"/>
      <c r="J41" s="95" t="str">
        <f>IF(AND(D40=0,E40=0),"","El indicador al final del período de evaluación registró un alcanzado de "&amp;E40&amp;" productos de la investigación en promedio por investigador institucional en el periodo, en comparación con la meta programada de "&amp;D40&amp;" productos de la investigación en promedio por investigador institucional, representa un cumplimiento de la meta del "&amp;H40&amp;" por ciento, colocando el indicador en un semáforo de color "&amp;IF(AND(D40=0,H40=0),"",IF(AND(H40&gt;=95,H40&lt;=105,H43&gt;=95,H43&lt;=105,H45&gt;=95,H45&lt;=105),"VERDE:SE LOGRÓ LA META",IF(AND(H40&gt;=95,H40&lt;=105,H43&lt;95),"VERDE:AUNQUE EL INDICADOR ES VERDE, HAY VARIACIÓN EN VARIABLES",IF(AND(H40&gt;=95,H40&lt;=105,H43&gt;105),"VERDE:AUNQUE EL INDICADOR ES VERDE, HAY VARIACIÓN EN VARIABLES",IF(AND(H40&gt;=95,H40&lt;=105,H45&lt;95),"VERDE:AUNQUE EL INDICADOR ES VERDE, HAY VARIACIÓN EN VARIABLES",IF(AND(H40&gt;=95,H40&lt;=105,H45&gt;105),"VERDE:AUNQUE EL INDICADOR ES VERDE, HAY VARIACIÓN EN VARIABLES",IF(OR(AND(H40&gt;=90,H40&lt;95),AND(H40&gt;105,H40&lt;=110)),"AMARILLO",IF(OR(H40&lt;90,H40&gt;110),"ROJO",IF(AND(D40&lt;&gt;0,E40=0),"ROJO","")))))))))&amp;". 
"&amp;IF(AND(D40=0,E40=0),"NO",IF(OR(H40&lt;95,H40&gt;105),"SI","NO"))&amp;" hubo variación en el indicador y "&amp;IF(AND(D43=0,D45=0,H43=0,H45=0),"NO",IF(OR(H43&lt;95,H43&gt;105,H45&lt;95,H45&gt;105),"SI","NO"))&amp;" hubo variación en variables.")</f>
        <v>El indicador al final del período de evaluación registró un alcanzado de 3.9 productos de la investigación en promedio por investigador institucional en el periodo, en comparación con la meta programada de 3.6 productos de la investigación en promedio por investigador institucional, representa un cumplimiento de la meta del 108.3 por ciento, colocando el indicador en un semáforo de color AMARILLO. 
SI hubo variación en el indicador y SI hubo variación en variables.</v>
      </c>
      <c r="K41" s="96"/>
      <c r="L41" s="96"/>
      <c r="M41" s="96"/>
      <c r="N41" s="96"/>
      <c r="O41" s="96"/>
      <c r="P41" s="96"/>
      <c r="Q41" s="96"/>
      <c r="R41" s="96"/>
      <c r="S41" s="97"/>
      <c r="U41" s="10" t="str">
        <f>IF(AND(D40=0,E40=0),"NO",IF(OR(H40&lt;95,H40&gt;105),"SI","NO"))&amp;"-"&amp;IF(AND(D43=0,D45=0,H43=0,H45=0),"NO",IF(OR(H43&lt;95,H43&gt;105,H45&lt;95,H45&gt;105),"SI","NO"))</f>
        <v>SI-SI</v>
      </c>
      <c r="V41" s="11" t="str">
        <f>IF(AND(D40=0,E40=0),"",IF(AND(D40=0,E40=0),"NO",IF(OR(H40&lt;95,H40&gt;105),"SI","NO"))&amp;" HUBO VARIACIÓN EN EL INDICADOR.
"&amp;IF(AND(D43=0,D45=0,H43=0,H45=0),"NO",IF(OR(H43&lt;95,H43&gt;105,H45&lt;95,H45&gt;105),"SI","NO"))&amp;" HUBO VARIACIÓN EN LAS VARIABLES.")</f>
        <v>SI HUBO VARIACIÓN EN EL INDICADOR.
SI HUBO VARIACIÓN EN LAS VARIABLES.</v>
      </c>
    </row>
    <row r="42" spans="1:22" ht="258.75" customHeight="1" x14ac:dyDescent="0.25">
      <c r="A42" s="58"/>
      <c r="B42" s="62"/>
      <c r="C42" s="65"/>
      <c r="D42" s="68"/>
      <c r="E42" s="68"/>
      <c r="F42" s="38"/>
      <c r="G42" s="39"/>
      <c r="H42" s="38"/>
      <c r="I42" s="39"/>
      <c r="J42" s="43" t="s">
        <v>72</v>
      </c>
      <c r="K42" s="44"/>
      <c r="L42" s="44"/>
      <c r="M42" s="44"/>
      <c r="N42" s="44"/>
      <c r="O42" s="44"/>
      <c r="P42" s="44"/>
      <c r="Q42" s="44"/>
      <c r="R42" s="44"/>
      <c r="S42" s="45"/>
      <c r="V42" s="11" t="str">
        <f>IF(LEN(J42)&gt;2075,"ATENCIÓN: LONGITUD MAYOR A 2000 CARACTERES
REDUCIR NÚMERO DE CARACTERES DEL COMENTARIO",
IF(AND(D40=0,E40=0),"",IF(U41="NO-NO","INCORPORAR LAS EXPLICACIONES A LAS CAUSAS QUE CONTRIBUYERON AL LOGRO DE LA META COMPROMETIDA EN EL INDICADOR.",
IF(U41="SI-SI","INCORPORAR LAS EXPLICACIONES A LAS CAUSAS  DE LAS VARIACIONES DEL ANÁLISIS DE LA META COMPROMETIDA EN EL INDICADOR Y DE SUS VARIABLES.",
IF(U41="SI-NO","A PESAR DE QUE SE LOGRO EL CUMPLIMIENTO DE LA META COMPROMETIDA DE SUS VARIABLES; 
DEBERÁ INCORPORAR LAS EXPLICACIONES A LAS CAUSAS  DE LAS VARIACIONES DEL ANÁLISIS DE LA META COMPROMETIDA EN EL INDICADOR.",
IF(U41="NO-SI","A PESAR DE QUE SE LOGRO EL CUMPLIMIENTO DE LA META COMPROMETIDA DEL INDICADOR; 
DEBERÁ INCORPORAR LAS EXPLICACIONES A LAS CAUSAS  DE LAS VARIACIONES DEL ANÁLISIS DE LA META COMPROMETIDA DE SUS VARIABLES.",""))))))</f>
        <v>INCORPORAR LAS EXPLICACIONES A LAS CAUSAS  DE LAS VARIACIONES DEL ANÁLISIS DE LA META COMPROMETIDA EN EL INDICADOR Y DE SUS VARIABLES.</v>
      </c>
    </row>
    <row r="43" spans="1:22" ht="35.25" customHeight="1" x14ac:dyDescent="0.25">
      <c r="A43" s="58"/>
      <c r="B43" s="46" t="s">
        <v>23</v>
      </c>
      <c r="C43" s="99" t="s">
        <v>34</v>
      </c>
      <c r="D43" s="50">
        <v>36</v>
      </c>
      <c r="E43" s="50">
        <v>39</v>
      </c>
      <c r="F43" s="36">
        <f t="shared" ref="F43" si="4">E43-D43</f>
        <v>3</v>
      </c>
      <c r="G43" s="37"/>
      <c r="H43" s="36">
        <f t="shared" ref="H43" si="5">IF(D43=0,0,ROUND(E43/D43*100,1))</f>
        <v>108.3</v>
      </c>
      <c r="I43" s="37"/>
      <c r="J43" s="40" t="s">
        <v>25</v>
      </c>
      <c r="K43" s="41"/>
      <c r="L43" s="41"/>
      <c r="M43" s="41"/>
      <c r="N43" s="41"/>
      <c r="O43" s="41"/>
      <c r="P43" s="41"/>
      <c r="Q43" s="41"/>
      <c r="R43" s="41"/>
      <c r="S43" s="42"/>
    </row>
    <row r="44" spans="1:22" ht="223.5" customHeight="1" x14ac:dyDescent="0.25">
      <c r="A44" s="58"/>
      <c r="B44" s="98"/>
      <c r="C44" s="100"/>
      <c r="D44" s="101"/>
      <c r="E44" s="101"/>
      <c r="F44" s="38"/>
      <c r="G44" s="39"/>
      <c r="H44" s="38"/>
      <c r="I44" s="39"/>
      <c r="J44" s="43" t="s">
        <v>56</v>
      </c>
      <c r="K44" s="44"/>
      <c r="L44" s="44"/>
      <c r="M44" s="44"/>
      <c r="N44" s="44"/>
      <c r="O44" s="44"/>
      <c r="P44" s="44"/>
      <c r="Q44" s="44"/>
      <c r="R44" s="44"/>
      <c r="S44" s="45"/>
      <c r="V44" s="11" t="str">
        <f>IF(LEN(J44)&gt;2075,"ATENCIÓN: LONGITUD MAYOR A 2000 CARACTERES
REDUCIR NÚMERO DE CARACTERES DEL COMENTARIO",
IF(AND(D40=0,E40=0),"",IF(U41="NO-NO","",
IF(U41="SI-SI","ESPECIFICAR LOS RIESGOS PARA LA POBLACIÓN QUE ATIENDE EL PROGRAMA O LA INSTITUCIÓN DERIVADO DE UNA VARIACIÓN META COMPROMETIDA EN EL INDICADOR O DE CUALQUIERA DE SUS VARIABLES.",
IF(U41="SI-NO","A PESAR DE QUE SE LOGRO EL CUMPLIMIENTO DE LA META COMPROMETIDA DE SUS VARIABLES; 
DEBERÁ ESPECIFICAR LOS RIESGOS PARA LA POBLACIÓN QUE ATIENDE EL PROGRAMA O LA INSTITUCIÓN DERIVADO DE UNA VARIACIÓN META COMPROMETIDA EN EL INDICADOR.",
IF(U41="NO-SI","A PESAR DE QUE SE LOGRO EL CUMPLIMIENTO DE LA META COMPROMETIDA DEL INDICADOR; 
DEBERÁ ESPECIFICAR LOS RIESGOS PARA LA POBLACIÓN QUE ATIENDE EL PROGRAMA O LA INSTITUCIÓN DERIVADO DE UNA VARIACIÓN META COMPROMETIDA DE SUS VARIABLES.",""))))))</f>
        <v>ESPECIFICAR LOS RIESGOS PARA LA POBLACIÓN QUE ATIENDE EL PROGRAMA O LA INSTITUCIÓN DERIVADO DE UNA VARIACIÓN META COMPROMETIDA EN EL INDICADOR O DE CUALQUIERA DE SUS VARIABLES.</v>
      </c>
    </row>
    <row r="45" spans="1:22" ht="36.75" customHeight="1" x14ac:dyDescent="0.25">
      <c r="A45" s="58"/>
      <c r="B45" s="46" t="s">
        <v>26</v>
      </c>
      <c r="C45" s="48" t="s">
        <v>35</v>
      </c>
      <c r="D45" s="50">
        <v>10</v>
      </c>
      <c r="E45" s="50">
        <v>10</v>
      </c>
      <c r="F45" s="36">
        <f>E45-D45</f>
        <v>0</v>
      </c>
      <c r="G45" s="37"/>
      <c r="H45" s="36">
        <f>IF(D45=0,0,ROUND(E45/D45*100,1))</f>
        <v>100</v>
      </c>
      <c r="I45" s="37"/>
      <c r="J45" s="40" t="s">
        <v>28</v>
      </c>
      <c r="K45" s="41"/>
      <c r="L45" s="41"/>
      <c r="M45" s="41"/>
      <c r="N45" s="41"/>
      <c r="O45" s="41"/>
      <c r="P45" s="41"/>
      <c r="Q45" s="41"/>
      <c r="R45" s="41"/>
      <c r="S45" s="42"/>
    </row>
    <row r="46" spans="1:22" ht="219" customHeight="1" thickBot="1" x14ac:dyDescent="0.3">
      <c r="A46" s="59"/>
      <c r="B46" s="47"/>
      <c r="C46" s="49"/>
      <c r="D46" s="51"/>
      <c r="E46" s="51"/>
      <c r="F46" s="52"/>
      <c r="G46" s="53"/>
      <c r="H46" s="52"/>
      <c r="I46" s="53"/>
      <c r="J46" s="54" t="s">
        <v>58</v>
      </c>
      <c r="K46" s="55"/>
      <c r="L46" s="55"/>
      <c r="M46" s="55"/>
      <c r="N46" s="55"/>
      <c r="O46" s="55"/>
      <c r="P46" s="55"/>
      <c r="Q46" s="55"/>
      <c r="R46" s="55"/>
      <c r="S46" s="56"/>
      <c r="V46" s="11" t="str">
        <f>IF(LEN(J46)&gt;2075,"ATENCIÓN: LONGITUD MAYOR A 2000 CARACTERES
REDUCIR NÚMERO DE CARACTERES DEL COMENTARIO",
IF(AND(D40=0,E40=0),"",IF(U41="NO-NO","",
IF(U41="SI-SI","REFERIR LAS ACCIONES ESPECÍFICAS A DESARROLLAR POR LA INSTITUCIÓN PARA REGULARIZAR EL CUMPLIMIENTO DE LA META COMPROMETIDA EN EL INDICADOR O DE CUALQUIERA DE SUS VARIABLES.",
IF(U41="SI-NO","A PESAR DE QUE SE LOGRO EL CUMPLIMIENTO DE LA META COMPROMETIDA DE SUS VARIABLES; 
DEBERÁ REFERIR LAS ACCIONES ESPECÍFICAS A DESARROLLAR POR LA INSTITUCIÓN PARA REGULARIZAR EL CUMPLIMIENTO DE LA META COMPROMETIDA EN EL INDICADOR.",
IF(U41="NO-SI","A PESAR DE QUE SE LOGRO EL CUMPLIMIENTO DE LA META COMPROMETIDA DEL INDICADOR; 
DEBERÁ REFERIR LAS ACCIONES ESPECÍFICAS A DESARROLLAR POR LA INSTITUCIÓN PARA REGULARIZAR EL CUMPLIMIENTO DE LA META COMPROMETIDA DE SUS VARIABLES.",""))))))</f>
        <v>REFERIR LAS ACCIONES ESPECÍFICAS A DESARROLLAR POR LA INSTITUCIÓN PARA REGULARIZAR EL CUMPLIMIENTO DE LA META COMPROMETIDA EN EL INDICADOR O DE CUALQUIERA DE SUS VARIABLES.</v>
      </c>
    </row>
    <row r="47" spans="1:22" ht="342.75" customHeight="1" thickBot="1" x14ac:dyDescent="0.3">
      <c r="A47" s="71" t="s">
        <v>29</v>
      </c>
      <c r="B47" s="72"/>
      <c r="C47" s="72"/>
      <c r="D47" s="72"/>
      <c r="E47" s="72"/>
      <c r="F47" s="72"/>
      <c r="G47" s="72"/>
      <c r="H47" s="72"/>
      <c r="I47" s="72"/>
      <c r="J47" s="72"/>
      <c r="K47" s="72"/>
      <c r="L47" s="72"/>
      <c r="M47" s="72"/>
      <c r="N47" s="72"/>
      <c r="O47" s="72"/>
      <c r="P47" s="72"/>
      <c r="Q47" s="72"/>
      <c r="R47" s="72"/>
      <c r="S47" s="73"/>
    </row>
    <row r="48" spans="1:22" ht="20.25" customHeight="1" thickBot="1" x14ac:dyDescent="0.4">
      <c r="A48" s="12"/>
      <c r="B48" s="13"/>
      <c r="C48" s="14"/>
      <c r="D48" s="15"/>
      <c r="E48" s="15"/>
      <c r="F48" s="16"/>
      <c r="G48" s="16"/>
      <c r="H48" s="16"/>
      <c r="I48" s="16"/>
      <c r="J48" s="17"/>
      <c r="K48" s="17"/>
      <c r="L48" s="17"/>
      <c r="M48" s="17"/>
      <c r="N48" s="17"/>
      <c r="O48" s="17"/>
      <c r="P48" s="17"/>
      <c r="Q48" s="17"/>
      <c r="R48" s="17"/>
      <c r="S48" s="17"/>
    </row>
    <row r="49" spans="1:22" ht="26.25" customHeight="1" x14ac:dyDescent="0.45">
      <c r="A49" s="74" t="s">
        <v>7</v>
      </c>
      <c r="B49" s="77" t="s">
        <v>8</v>
      </c>
      <c r="C49" s="78"/>
      <c r="D49" s="83" t="s">
        <v>9</v>
      </c>
      <c r="E49" s="83"/>
      <c r="F49" s="83" t="s">
        <v>10</v>
      </c>
      <c r="G49" s="83"/>
      <c r="H49" s="83"/>
      <c r="I49" s="83"/>
      <c r="J49" s="84" t="s">
        <v>11</v>
      </c>
      <c r="K49" s="85"/>
      <c r="L49" s="85"/>
      <c r="M49" s="85"/>
      <c r="N49" s="85"/>
      <c r="O49" s="85"/>
      <c r="P49" s="85"/>
      <c r="Q49" s="85"/>
      <c r="R49" s="85"/>
      <c r="S49" s="86"/>
    </row>
    <row r="50" spans="1:22" ht="30" customHeight="1" x14ac:dyDescent="0.45">
      <c r="A50" s="75"/>
      <c r="B50" s="79"/>
      <c r="C50" s="80"/>
      <c r="D50" s="8" t="s">
        <v>12</v>
      </c>
      <c r="E50" s="8" t="s">
        <v>13</v>
      </c>
      <c r="F50" s="93" t="s">
        <v>14</v>
      </c>
      <c r="G50" s="93"/>
      <c r="H50" s="93" t="s">
        <v>15</v>
      </c>
      <c r="I50" s="93"/>
      <c r="J50" s="87"/>
      <c r="K50" s="88"/>
      <c r="L50" s="88"/>
      <c r="M50" s="88"/>
      <c r="N50" s="88"/>
      <c r="O50" s="88"/>
      <c r="P50" s="88"/>
      <c r="Q50" s="88"/>
      <c r="R50" s="88"/>
      <c r="S50" s="89"/>
    </row>
    <row r="51" spans="1:22" ht="26.25" customHeight="1" x14ac:dyDescent="0.25">
      <c r="A51" s="76"/>
      <c r="B51" s="81"/>
      <c r="C51" s="82"/>
      <c r="D51" s="9" t="s">
        <v>16</v>
      </c>
      <c r="E51" s="9" t="s">
        <v>17</v>
      </c>
      <c r="F51" s="94" t="s">
        <v>18</v>
      </c>
      <c r="G51" s="94"/>
      <c r="H51" s="94" t="s">
        <v>19</v>
      </c>
      <c r="I51" s="94"/>
      <c r="J51" s="90"/>
      <c r="K51" s="91"/>
      <c r="L51" s="91"/>
      <c r="M51" s="91"/>
      <c r="N51" s="91"/>
      <c r="O51" s="91"/>
      <c r="P51" s="91"/>
      <c r="Q51" s="91"/>
      <c r="R51" s="91"/>
      <c r="S51" s="92"/>
    </row>
    <row r="52" spans="1:22" ht="36" customHeight="1" x14ac:dyDescent="0.25">
      <c r="A52" s="102">
        <v>7</v>
      </c>
      <c r="B52" s="60" t="s">
        <v>20</v>
      </c>
      <c r="C52" s="63" t="s">
        <v>36</v>
      </c>
      <c r="D52" s="66">
        <f>IF(D57=0,0,ROUND(D55/D57*100,1))</f>
        <v>0</v>
      </c>
      <c r="E52" s="66">
        <f>IF(E57=0,0,ROUND(E55/E57*100,1))</f>
        <v>0</v>
      </c>
      <c r="F52" s="36">
        <f>E52-D52</f>
        <v>0</v>
      </c>
      <c r="G52" s="37"/>
      <c r="H52" s="36">
        <f>IF(D52=0,0,ROUND(E52/D52*100,1))</f>
        <v>0</v>
      </c>
      <c r="I52" s="37"/>
      <c r="J52" s="40" t="s">
        <v>22</v>
      </c>
      <c r="K52" s="41"/>
      <c r="L52" s="41"/>
      <c r="M52" s="41"/>
      <c r="N52" s="41"/>
      <c r="O52" s="41"/>
      <c r="P52" s="41"/>
      <c r="Q52" s="41"/>
      <c r="R52" s="41"/>
      <c r="S52" s="42"/>
    </row>
    <row r="53" spans="1:22" ht="287.25" customHeight="1" x14ac:dyDescent="0.25">
      <c r="A53" s="103"/>
      <c r="B53" s="61"/>
      <c r="C53" s="64"/>
      <c r="D53" s="67"/>
      <c r="E53" s="67"/>
      <c r="F53" s="69"/>
      <c r="G53" s="70"/>
      <c r="H53" s="69"/>
      <c r="I53" s="70"/>
      <c r="J53" s="95" t="str">
        <f>IF(AND(D52=0,E52=0),"","El indicador al final del período de evaluación registró un alcanzado del "&amp;E52&amp;" por ciento del presupuesto complementario obtenido para investigación científica y desarrollo tecnológico para la salud en el año actual"&amp;" (con respecto al Presupuesto federal institucional destinado a investigación en el año actual), en comparación con la meta programada del "&amp;D52&amp;" por ciento, representa un cumplimiento de la meta del "&amp;H52&amp;" por ciento, colocando el indicador en un semáforo de color "&amp;IF(AND(D52=0,H52=0),"",IF(AND(H52&gt;=95,H52&lt;=105,H55&gt;=95,H55&lt;=105,H57&gt;=95,H57&lt;=105),"VERDE:SE LOGRÓ LA META",IF(AND(H52&gt;=95,H52&lt;=105,H55&lt;95),"VERDE:AUNQUE EL INDICADOR ES VERDE, HAY VARIACIÓN EN VARIABLES",IF(AND(H52&gt;=95,H52&lt;=105,H55&gt;105),"VERDE:AUNQUE EL INDICADOR ES VERDE, HAY VARIACIÓN EN VARIABLES",IF(AND(H52&gt;=95,H52&lt;=105,H57&lt;95),"VERDE:AUNQUE EL INDICADOR ES VERDE, HAY VARIACIÓN EN VARIABLES",IF(AND(H52&gt;=95,H52&lt;=105,H57&gt;105),"VERDE:AUNQUE EL INDICADOR ES VERDE, HAY VARIACIÓN EN VARIABLES",IF(OR(AND(H52&gt;=90,H52&lt;95),AND(H52&gt;105,H52&lt;=110)),"AMARILLO",IF(OR(H52&lt;90,H52&gt;110),"ROJO",IF(AND(D52&lt;&gt;0,E52=0),"ROJO","")))))))))&amp;". 
"&amp;IF(AND(D52=0,E52=0),"NO",IF(OR(H52&lt;95,H52&gt;105),"SI","NO"))&amp;" hubo variación en el indicador y "&amp;IF(AND(D55=0,D57=0,H55=0,H57=0),"NO",IF(OR(H55&lt;95,H55&gt;105,H57&lt;95,H57&gt;105),"SI","NO"))&amp;" hubo variación en variables.")</f>
        <v/>
      </c>
      <c r="K53" s="96"/>
      <c r="L53" s="96"/>
      <c r="M53" s="96"/>
      <c r="N53" s="96"/>
      <c r="O53" s="96"/>
      <c r="P53" s="96"/>
      <c r="Q53" s="96"/>
      <c r="R53" s="96"/>
      <c r="S53" s="97"/>
      <c r="U53" s="10" t="str">
        <f>IF(AND(D52=0,E52=0),"NO",IF(OR(H52&lt;95,H52&gt;105),"SI","NO"))&amp;"-"&amp;IF(AND(D55=0,D57=0,H55=0,H57=0),"NO",IF(OR(H55&lt;95,H55&gt;105,H57&lt;95,H57&gt;105),"SI","NO"))</f>
        <v>NO-SI</v>
      </c>
      <c r="V53" s="11" t="str">
        <f>IF(AND(D52=0,E52=0),"",IF(AND(D52=0,E52=0),"NO",IF(OR(H52&lt;95,H52&gt;105),"SI","NO"))&amp;" HUBO VARIACIÓN EN EL INDICADOR.
"&amp;IF(AND(D55=0,D57=0,H55=0,H57=0),"NO",IF(OR(H55&lt;95,H55&gt;105,H57&lt;95,H57&gt;105),"SI","NO"))&amp;" HUBO VARIACIÓN EN LAS VARIABLES.")</f>
        <v/>
      </c>
    </row>
    <row r="54" spans="1:22" ht="258" customHeight="1" x14ac:dyDescent="0.25">
      <c r="A54" s="103"/>
      <c r="B54" s="62"/>
      <c r="C54" s="65"/>
      <c r="D54" s="68"/>
      <c r="E54" s="68"/>
      <c r="F54" s="38"/>
      <c r="G54" s="39"/>
      <c r="H54" s="38"/>
      <c r="I54" s="39"/>
      <c r="J54" s="43" t="s">
        <v>73</v>
      </c>
      <c r="K54" s="44"/>
      <c r="L54" s="44"/>
      <c r="M54" s="44"/>
      <c r="N54" s="44"/>
      <c r="O54" s="44"/>
      <c r="P54" s="44"/>
      <c r="Q54" s="44"/>
      <c r="R54" s="44"/>
      <c r="S54" s="45"/>
      <c r="V54" s="11" t="str">
        <f>IF(LEN(J54)&gt;2075,"ATENCIÓN: LONGITUD MAYOR A 2000 CARACTERES
REDUCIR NÚMERO DE CARACTERES DEL COMENTARIO",
IF(AND(D52=0,E52=0),"",IF(U53="NO-NO","INCORPORAR LAS EXPLICACIONES A LAS CAUSAS QUE CONTRIBUYERON AL LOGRO DE LA META COMPROMETIDA EN EL INDICADOR.",
IF(U53="SI-SI","INCORPORAR LAS EXPLICACIONES A LAS CAUSAS  DE LAS VARIACIONES DEL ANÁLISIS DE LA META COMPROMETIDA EN EL INDICADOR Y DE SUS VARIABLES.",
IF(U53="SI-NO","A PESAR DE QUE SE LOGRO EL CUMPLIMIENTO DE LA META COMPROMETIDA DE SUS VARIABLES; 
DEBERÁ INCORPORAR LAS EXPLICACIONES A LAS CAUSAS  DE LAS VARIACIONES DEL ANÁLISIS DE LA META COMPROMETIDA EN EL INDICADOR.",
IF(U53="NO-SI","A PESAR DE QUE SE LOGRO EL CUMPLIMIENTO DE LA META COMPROMETIDA DEL INDICADOR; 
DEBERÁ INCORPORAR LAS EXPLICACIONES A LAS CAUSAS  DE LAS VARIACIONES DEL ANÁLISIS DE LA META COMPROMETIDA DE SUS VARIABLES.",""))))))</f>
        <v/>
      </c>
    </row>
    <row r="55" spans="1:22" ht="48" customHeight="1" x14ac:dyDescent="0.25">
      <c r="A55" s="103"/>
      <c r="B55" s="46" t="s">
        <v>23</v>
      </c>
      <c r="C55" s="99" t="s">
        <v>37</v>
      </c>
      <c r="D55" s="50">
        <v>0</v>
      </c>
      <c r="E55" s="50">
        <v>0</v>
      </c>
      <c r="F55" s="36">
        <f>E55-D55</f>
        <v>0</v>
      </c>
      <c r="G55" s="37"/>
      <c r="H55" s="36">
        <f t="shared" ref="H55" si="6">IF(D55=0,0,ROUND(E55/D55*100,1))</f>
        <v>0</v>
      </c>
      <c r="I55" s="37"/>
      <c r="J55" s="40" t="s">
        <v>25</v>
      </c>
      <c r="K55" s="41"/>
      <c r="L55" s="41"/>
      <c r="M55" s="41"/>
      <c r="N55" s="41"/>
      <c r="O55" s="41"/>
      <c r="P55" s="41"/>
      <c r="Q55" s="41"/>
      <c r="R55" s="41"/>
      <c r="S55" s="42"/>
    </row>
    <row r="56" spans="1:22" ht="187.5" customHeight="1" x14ac:dyDescent="0.25">
      <c r="A56" s="103"/>
      <c r="B56" s="98"/>
      <c r="C56" s="100"/>
      <c r="D56" s="101"/>
      <c r="E56" s="101"/>
      <c r="F56" s="38"/>
      <c r="G56" s="39"/>
      <c r="H56" s="38"/>
      <c r="I56" s="39"/>
      <c r="J56" s="43" t="s">
        <v>63</v>
      </c>
      <c r="K56" s="44"/>
      <c r="L56" s="44"/>
      <c r="M56" s="44"/>
      <c r="N56" s="44"/>
      <c r="O56" s="44"/>
      <c r="P56" s="44"/>
      <c r="Q56" s="44"/>
      <c r="R56" s="44"/>
      <c r="S56" s="45"/>
      <c r="V56" s="11" t="str">
        <f>IF(LEN(J56)&gt;2075,"ATENCIÓN: LONGITUD MAYOR A 2000 CARACTERES
REDUCIR NÚMERO DE CARACTERES DEL COMENTARIO",
IF(AND(D52=0,E52=0),"",IF(U53="NO-NO","",
IF(U53="SI-SI","ESPECIFICAR LOS RIESGOS PARA LA POBLACIÓN QUE ATIENDE EL PROGRAMA O LA INSTITUCIÓN DERIVADO DE UNA VARIACIÓN META COMPROMETIDA EN EL INDICADOR O DE CUALQUIERA DE SUS VARIABLES.",
IF(U53="SI-NO","A PESAR DE QUE SE LOGRO EL CUMPLIMIENTO DE LA META COMPROMETIDA DE SUS VARIABLES; 
DEBERÁ ESPECIFICAR LOS RIESGOS PARA LA POBLACIÓN QUE ATIENDE EL PROGRAMA O LA INSTITUCIÓN DERIVADO DE UNA VARIACIÓN META COMPROMETIDA EN EL INDICADOR.",
IF(U53="NO-SI","A PESAR DE QUE SE LOGRO EL CUMPLIMIENTO DE LA META COMPROMETIDA DEL INDICADOR; 
DEBERÁ ESPECIFICAR LOS RIESGOS PARA LA POBLACIÓN QUE ATIENDE EL PROGRAMA O LA INSTITUCIÓN DERIVADO DE UNA VARIACIÓN META COMPROMETIDA DE SUS VARIABLES.",""))))))</f>
        <v/>
      </c>
    </row>
    <row r="57" spans="1:22" ht="42.75" customHeight="1" x14ac:dyDescent="0.25">
      <c r="A57" s="103"/>
      <c r="B57" s="46" t="s">
        <v>26</v>
      </c>
      <c r="C57" s="48" t="s">
        <v>38</v>
      </c>
      <c r="D57" s="50">
        <v>365000</v>
      </c>
      <c r="E57" s="50">
        <v>365000</v>
      </c>
      <c r="F57" s="36">
        <f>E57-D57</f>
        <v>0</v>
      </c>
      <c r="G57" s="37"/>
      <c r="H57" s="36">
        <f>IF(D57=0,0,ROUND(E57/D57*100,1))</f>
        <v>100</v>
      </c>
      <c r="I57" s="37"/>
      <c r="J57" s="40" t="s">
        <v>28</v>
      </c>
      <c r="K57" s="41"/>
      <c r="L57" s="41"/>
      <c r="M57" s="41"/>
      <c r="N57" s="41"/>
      <c r="O57" s="41"/>
      <c r="P57" s="41"/>
      <c r="Q57" s="41"/>
      <c r="R57" s="41"/>
      <c r="S57" s="42"/>
    </row>
    <row r="58" spans="1:22" ht="207" customHeight="1" thickBot="1" x14ac:dyDescent="0.3">
      <c r="A58" s="104"/>
      <c r="B58" s="47"/>
      <c r="C58" s="49"/>
      <c r="D58" s="51"/>
      <c r="E58" s="51"/>
      <c r="F58" s="52"/>
      <c r="G58" s="53"/>
      <c r="H58" s="52"/>
      <c r="I58" s="53"/>
      <c r="J58" s="54" t="s">
        <v>64</v>
      </c>
      <c r="K58" s="55"/>
      <c r="L58" s="55"/>
      <c r="M58" s="55"/>
      <c r="N58" s="55"/>
      <c r="O58" s="55"/>
      <c r="P58" s="55"/>
      <c r="Q58" s="55"/>
      <c r="R58" s="55"/>
      <c r="S58" s="56"/>
      <c r="V58" s="11" t="str">
        <f>IF(LEN(J58)&gt;2075,"ATENCIÓN: LONGITUD MAYOR A 2000 CARACTERES
REDUCIR NÚMERO DE CARACTERES DEL COMENTARIO",
IF(AND(D52=0,E52=0),"",IF(U53="NO-NO","",
IF(U53="SI-SI","REFERIR LAS ACCIONES ESPECÍFICAS A DESARROLLAR POR LA INSTITUCIÓN PARA REGULARIZAR EL CUMPLIMIENTO DE LA META COMPROMETIDA EN EL INDICADOR O DE CUALQUIERA DE SUS VARIABLES.",
IF(U53="SI-NO","A PESAR DE QUE SE LOGRO EL CUMPLIMIENTO DE LA META COMPROMETIDA DE SUS VARIABLES; 
DEBERÁ REFERIR LAS ACCIONES ESPECÍFICAS A DESARROLLAR POR LA INSTITUCIÓN PARA REGULARIZAR EL CUMPLIMIENTO DE LA META COMPROMETIDA EN EL INDICADOR.",
IF(U53="NO-SI","A PESAR DE QUE SE LOGRO EL CUMPLIMIENTO DE LA META COMPROMETIDA DEL INDICADOR; 
DEBERÁ REFERIR LAS ACCIONES ESPECÍFICAS A DESARROLLAR POR LA INSTITUCIÓN PARA REGULARIZAR EL CUMPLIMIENTO DE LA META COMPROMETIDA DE SUS VARIABLES.",""))))))</f>
        <v/>
      </c>
    </row>
    <row r="59" spans="1:22" ht="342.75" customHeight="1" thickBot="1" x14ac:dyDescent="0.3">
      <c r="A59" s="71" t="s">
        <v>29</v>
      </c>
      <c r="B59" s="72"/>
      <c r="C59" s="72"/>
      <c r="D59" s="72"/>
      <c r="E59" s="72"/>
      <c r="F59" s="72"/>
      <c r="G59" s="72"/>
      <c r="H59" s="72"/>
      <c r="I59" s="72"/>
      <c r="J59" s="72"/>
      <c r="K59" s="72"/>
      <c r="L59" s="72"/>
      <c r="M59" s="72"/>
      <c r="N59" s="72"/>
      <c r="O59" s="72"/>
      <c r="P59" s="72"/>
      <c r="Q59" s="72"/>
      <c r="R59" s="72"/>
      <c r="S59" s="73"/>
    </row>
    <row r="60" spans="1:22" ht="20.25" customHeight="1" thickBot="1" x14ac:dyDescent="0.4">
      <c r="A60" s="12"/>
      <c r="B60" s="13"/>
      <c r="C60" s="14"/>
      <c r="D60" s="15"/>
      <c r="E60" s="15"/>
      <c r="F60" s="16"/>
      <c r="G60" s="16"/>
      <c r="H60" s="16"/>
      <c r="I60" s="16"/>
      <c r="J60" s="17"/>
      <c r="K60" s="17"/>
      <c r="L60" s="17"/>
      <c r="M60" s="17"/>
      <c r="N60" s="17"/>
      <c r="O60" s="17"/>
      <c r="P60" s="17"/>
      <c r="Q60" s="17"/>
      <c r="R60" s="17"/>
      <c r="S60" s="17"/>
    </row>
    <row r="61" spans="1:22" ht="26.25" customHeight="1" x14ac:dyDescent="0.45">
      <c r="A61" s="74" t="s">
        <v>7</v>
      </c>
      <c r="B61" s="77" t="s">
        <v>8</v>
      </c>
      <c r="C61" s="78"/>
      <c r="D61" s="83" t="s">
        <v>9</v>
      </c>
      <c r="E61" s="83"/>
      <c r="F61" s="83" t="s">
        <v>10</v>
      </c>
      <c r="G61" s="83"/>
      <c r="H61" s="83"/>
      <c r="I61" s="83"/>
      <c r="J61" s="84" t="s">
        <v>11</v>
      </c>
      <c r="K61" s="85"/>
      <c r="L61" s="85"/>
      <c r="M61" s="85"/>
      <c r="N61" s="85"/>
      <c r="O61" s="85"/>
      <c r="P61" s="85"/>
      <c r="Q61" s="85"/>
      <c r="R61" s="85"/>
      <c r="S61" s="86"/>
    </row>
    <row r="62" spans="1:22" ht="30" customHeight="1" x14ac:dyDescent="0.45">
      <c r="A62" s="75"/>
      <c r="B62" s="79"/>
      <c r="C62" s="80"/>
      <c r="D62" s="8" t="s">
        <v>12</v>
      </c>
      <c r="E62" s="8" t="s">
        <v>13</v>
      </c>
      <c r="F62" s="93" t="s">
        <v>14</v>
      </c>
      <c r="G62" s="93"/>
      <c r="H62" s="93" t="s">
        <v>15</v>
      </c>
      <c r="I62" s="93"/>
      <c r="J62" s="87"/>
      <c r="K62" s="88"/>
      <c r="L62" s="88"/>
      <c r="M62" s="88"/>
      <c r="N62" s="88"/>
      <c r="O62" s="88"/>
      <c r="P62" s="88"/>
      <c r="Q62" s="88"/>
      <c r="R62" s="88"/>
      <c r="S62" s="89"/>
    </row>
    <row r="63" spans="1:22" ht="26.25" customHeight="1" x14ac:dyDescent="0.25">
      <c r="A63" s="76"/>
      <c r="B63" s="81"/>
      <c r="C63" s="82"/>
      <c r="D63" s="9" t="s">
        <v>16</v>
      </c>
      <c r="E63" s="9" t="s">
        <v>17</v>
      </c>
      <c r="F63" s="94" t="s">
        <v>18</v>
      </c>
      <c r="G63" s="94"/>
      <c r="H63" s="94" t="s">
        <v>19</v>
      </c>
      <c r="I63" s="94"/>
      <c r="J63" s="90"/>
      <c r="K63" s="91"/>
      <c r="L63" s="91"/>
      <c r="M63" s="91"/>
      <c r="N63" s="91"/>
      <c r="O63" s="91"/>
      <c r="P63" s="91"/>
      <c r="Q63" s="91"/>
      <c r="R63" s="91"/>
      <c r="S63" s="92"/>
    </row>
    <row r="64" spans="1:22" ht="36" customHeight="1" x14ac:dyDescent="0.25">
      <c r="A64" s="102">
        <v>9</v>
      </c>
      <c r="B64" s="60" t="s">
        <v>20</v>
      </c>
      <c r="C64" s="63" t="s">
        <v>39</v>
      </c>
      <c r="D64" s="66">
        <f>IF(D69=0,0,ROUND(D67/D69*100,1))</f>
        <v>0</v>
      </c>
      <c r="E64" s="66">
        <f>IF(E69=0,0,ROUND(E67/E69*100,1))</f>
        <v>0</v>
      </c>
      <c r="F64" s="36">
        <f>E64-D64</f>
        <v>0</v>
      </c>
      <c r="G64" s="37"/>
      <c r="H64" s="36">
        <f>IF(D64=0,0,ROUND(E64/D64*100,1))</f>
        <v>0</v>
      </c>
      <c r="I64" s="37"/>
      <c r="J64" s="40" t="s">
        <v>22</v>
      </c>
      <c r="K64" s="41"/>
      <c r="L64" s="41"/>
      <c r="M64" s="41"/>
      <c r="N64" s="41"/>
      <c r="O64" s="41"/>
      <c r="P64" s="41"/>
      <c r="Q64" s="41"/>
      <c r="R64" s="41"/>
      <c r="S64" s="42"/>
    </row>
    <row r="65" spans="1:22" ht="315.75" customHeight="1" x14ac:dyDescent="0.25">
      <c r="A65" s="103"/>
      <c r="B65" s="61"/>
      <c r="C65" s="64"/>
      <c r="D65" s="67"/>
      <c r="E65" s="67"/>
      <c r="F65" s="69"/>
      <c r="G65" s="70"/>
      <c r="H65" s="69"/>
      <c r="I65" s="70"/>
      <c r="J65" s="95" t="str">
        <f>IF(AND(D64=0,E64=0),"","El indicador al final del período de evaluación registró un alcanzado del "&amp;E64&amp;" por ciento del presupuesto federal institucional destinado a investigación científica y desarrollo tecnológico para la salud en el año actual"&amp;" (con respecto al Presupuesto federal total institucional en el año actual), en comparación con la meta programada del "&amp;D64&amp;" por ciento, representa un cumplimiento de la meta del "&amp;H64&amp;" por ciento, colocando el indicador en un semáforo de color "&amp;IF(AND(D64=0,H64=0),"",IF(AND(H64&gt;=95,H64&lt;=105,H67&gt;=95,H67&lt;=105,H69&gt;=95,H69&lt;=105),"VERDE:SE LOGRÓ LA META",IF(AND(H64&gt;=95,H64&lt;=105,H67&lt;95),"VERDE:AUNQUE EL INDICADOR ES VERDE, HAY VARIACIÓN EN VARIABLES",IF(AND(H64&gt;=95,H64&lt;=105,H67&gt;105),"VERDE:AUNQUE EL INDICADOR ES VERDE, HAY VARIACIÓN EN VARIABLES",IF(AND(H64&gt;=95,H64&lt;=105,H69&lt;95),"VERDE:AUNQUE EL INDICADOR ES VERDE, HAY VARIACIÓN EN VARIABLES",IF(AND(H64&gt;=95,H64&lt;=105,H69&gt;105),"VERDE:AUNQUE EL INDICADOR ES VERDE, HAY VARIACIÓN EN VARIABLES",IF(OR(AND(H64&gt;=90,H64&lt;95),AND(H64&gt;105,H64&lt;=110)),"AMARILLO",IF(OR(H64&lt;90,H64&gt;110),"ROJO",IF(AND(D64&lt;&gt;0,E64=0),"ROJO","")))))))))&amp;". 
"&amp;IF(AND(D64=0,E64=0),"NO",IF(OR(H64&lt;95,H64&gt;105),"SI","NO"))&amp;" hubo variación en el indicador y "&amp;IF(AND(D67=0,D69=0,H67=0,H69=0),"NO",IF(OR(H67&lt;95,H67&gt;105,H69&lt;95,H69&gt;105),"SI","NO"))&amp;" hubo variación en variables.")</f>
        <v/>
      </c>
      <c r="K65" s="96"/>
      <c r="L65" s="96"/>
      <c r="M65" s="96"/>
      <c r="N65" s="96"/>
      <c r="O65" s="96"/>
      <c r="P65" s="96"/>
      <c r="Q65" s="96"/>
      <c r="R65" s="96"/>
      <c r="S65" s="97"/>
      <c r="U65" s="10" t="str">
        <f>IF(AND(D64=0,E64=0),"NO",IF(OR(H64&lt;95,H64&gt;105),"SI","NO"))&amp;"-"&amp;IF(AND(D67=0,D69=0,H67=0,H69=0),"NO",IF(OR(H67&lt;95,H67&gt;105,H69&lt;95,H69&gt;105),"SI","NO"))</f>
        <v>NO-SI</v>
      </c>
      <c r="V65" s="11" t="str">
        <f>IF(AND(D64=0,E64=0),"",IF(AND(D64=0,E64=0),"NO",IF(OR(H64&lt;95,H64&gt;105),"SI","NO"))&amp;" HUBO VARIACIÓN EN EL INDICADOR.
"&amp;IF(AND(D67=0,D69=0,H67=0,H69=0),"NO",IF(OR(H67&lt;95,H67&gt;105,H69&lt;95,H69&gt;105),"SI","NO"))&amp;" HUBO VARIACIÓN EN LAS VARIABLES.")</f>
        <v/>
      </c>
    </row>
    <row r="66" spans="1:22" ht="258" customHeight="1" x14ac:dyDescent="0.25">
      <c r="A66" s="103"/>
      <c r="B66" s="62"/>
      <c r="C66" s="65"/>
      <c r="D66" s="68"/>
      <c r="E66" s="68"/>
      <c r="F66" s="38"/>
      <c r="G66" s="39"/>
      <c r="H66" s="38"/>
      <c r="I66" s="39"/>
      <c r="J66" s="43" t="s">
        <v>74</v>
      </c>
      <c r="K66" s="44"/>
      <c r="L66" s="44"/>
      <c r="M66" s="44"/>
      <c r="N66" s="44"/>
      <c r="O66" s="44"/>
      <c r="P66" s="44"/>
      <c r="Q66" s="44"/>
      <c r="R66" s="44"/>
      <c r="S66" s="45"/>
      <c r="V66" s="11" t="str">
        <f>IF(LEN(J66)&gt;2075,"ATENCIÓN: LONGITUD MAYOR A 2000 CARACTERES
REDUCIR NÚMERO DE CARACTERES DEL COMENTARIO",
IF(AND(D64=0,E64=0),"",IF(U65="NO-NO","INCORPORAR LAS EXPLICACIONES A LAS CAUSAS QUE CONTRIBUYERON AL LOGRO DE LA META COMPROMETIDA EN EL INDICADOR.",
IF(U65="SI-SI","INCORPORAR LAS EXPLICACIONES A LAS CAUSAS  DE LAS VARIACIONES DEL ANÁLISIS DE LA META COMPROMETIDA EN EL INDICADOR Y DE SUS VARIABLES.",
IF(U65="SI-NO","A PESAR DE QUE SE LOGRO EL CUMPLIMIENTO DE LA META COMPROMETIDA DE SUS VARIABLES; 
DEBERÁ INCORPORAR LAS EXPLICACIONES A LAS CAUSAS  DE LAS VARIACIONES DEL ANÁLISIS DE LA META COMPROMETIDA EN EL INDICADOR.",
IF(U65="NO-SI","A PESAR DE QUE SE LOGRO EL CUMPLIMIENTO DE LA META COMPROMETIDA DEL INDICADOR; 
DEBERÁ INCORPORAR LAS EXPLICACIONES A LAS CAUSAS  DE LAS VARIACIONES DEL ANÁLISIS DE LA META COMPROMETIDA DE SUS VARIABLES.",""))))))</f>
        <v/>
      </c>
    </row>
    <row r="67" spans="1:22" ht="48" customHeight="1" x14ac:dyDescent="0.25">
      <c r="A67" s="103"/>
      <c r="B67" s="46" t="s">
        <v>23</v>
      </c>
      <c r="C67" s="99" t="s">
        <v>40</v>
      </c>
      <c r="D67" s="50">
        <v>365000</v>
      </c>
      <c r="E67" s="50">
        <v>365000</v>
      </c>
      <c r="F67" s="36">
        <f t="shared" ref="F67" si="7">E67-D67</f>
        <v>0</v>
      </c>
      <c r="G67" s="37"/>
      <c r="H67" s="36">
        <f t="shared" ref="H67" si="8">IF(D67=0,0,ROUND(E67/D67*100,1))</f>
        <v>100</v>
      </c>
      <c r="I67" s="37"/>
      <c r="J67" s="40" t="s">
        <v>25</v>
      </c>
      <c r="K67" s="41"/>
      <c r="L67" s="41"/>
      <c r="M67" s="41"/>
      <c r="N67" s="41"/>
      <c r="O67" s="41"/>
      <c r="P67" s="41"/>
      <c r="Q67" s="41"/>
      <c r="R67" s="41"/>
      <c r="S67" s="42"/>
    </row>
    <row r="68" spans="1:22" ht="187.5" customHeight="1" x14ac:dyDescent="0.25">
      <c r="A68" s="103"/>
      <c r="B68" s="98"/>
      <c r="C68" s="100"/>
      <c r="D68" s="101"/>
      <c r="E68" s="101"/>
      <c r="F68" s="38"/>
      <c r="G68" s="39"/>
      <c r="H68" s="38"/>
      <c r="I68" s="39"/>
      <c r="J68" s="43" t="s">
        <v>66</v>
      </c>
      <c r="K68" s="44"/>
      <c r="L68" s="44"/>
      <c r="M68" s="44"/>
      <c r="N68" s="44"/>
      <c r="O68" s="44"/>
      <c r="P68" s="44"/>
      <c r="Q68" s="44"/>
      <c r="R68" s="44"/>
      <c r="S68" s="45"/>
      <c r="V68" s="11" t="str">
        <f>IF(LEN(J68)&gt;2075,"ATENCIÓN: LONGITUD MAYOR A 2000 CARACTERES
REDUCIR NÚMERO DE CARACTERES DEL COMENTARIO",
IF(AND(D64=0,E64=0),"",IF(U65="NO-NO","",
IF(U65="SI-SI","ESPECIFICAR LOS RIESGOS PARA LA POBLACIÓN QUE ATIENDE EL PROGRAMA O LA INSTITUCIÓN DERIVADO DE UNA VARIACIÓN META COMPROMETIDA EN EL INDICADOR O DE CUALQUIERA DE SUS VARIABLES.",
IF(U65="SI-NO","A PESAR DE QUE SE LOGRO EL CUMPLIMIENTO DE LA META COMPROMETIDA DE SUS VARIABLES; 
DEBERÁ ESPECIFICAR LOS RIESGOS PARA LA POBLACIÓN QUE ATIENDE EL PROGRAMA O LA INSTITUCIÓN DERIVADO DE UNA VARIACIÓN META COMPROMETIDA EN EL INDICADOR.",
IF(U65="NO-SI","A PESAR DE QUE SE LOGRO EL CUMPLIMIENTO DE LA META COMPROMETIDA DEL INDICADOR; 
DEBERÁ ESPECIFICAR LOS RIESGOS PARA LA POBLACIÓN QUE ATIENDE EL PROGRAMA O LA INSTITUCIÓN DERIVADO DE UNA VARIACIÓN META COMPROMETIDA DE SUS VARIABLES.",""))))))</f>
        <v/>
      </c>
    </row>
    <row r="69" spans="1:22" ht="42.75" customHeight="1" x14ac:dyDescent="0.25">
      <c r="A69" s="103"/>
      <c r="B69" s="46" t="s">
        <v>26</v>
      </c>
      <c r="C69" s="48" t="s">
        <v>41</v>
      </c>
      <c r="D69" s="50">
        <v>1300000000</v>
      </c>
      <c r="E69" s="50">
        <v>1116614342</v>
      </c>
      <c r="F69" s="36">
        <f>E69-D69</f>
        <v>-183385658</v>
      </c>
      <c r="G69" s="37"/>
      <c r="H69" s="36">
        <f>IF(D69=0,0,ROUND(E69/D69*100,1))</f>
        <v>85.9</v>
      </c>
      <c r="I69" s="37"/>
      <c r="J69" s="40" t="s">
        <v>28</v>
      </c>
      <c r="K69" s="41"/>
      <c r="L69" s="41"/>
      <c r="M69" s="41"/>
      <c r="N69" s="41"/>
      <c r="O69" s="41"/>
      <c r="P69" s="41"/>
      <c r="Q69" s="41"/>
      <c r="R69" s="41"/>
      <c r="S69" s="42"/>
    </row>
    <row r="70" spans="1:22" ht="207" customHeight="1" thickBot="1" x14ac:dyDescent="0.3">
      <c r="A70" s="104"/>
      <c r="B70" s="47"/>
      <c r="C70" s="49"/>
      <c r="D70" s="51"/>
      <c r="E70" s="51"/>
      <c r="F70" s="52"/>
      <c r="G70" s="53"/>
      <c r="H70" s="52"/>
      <c r="I70" s="53"/>
      <c r="J70" s="54" t="s">
        <v>65</v>
      </c>
      <c r="K70" s="55"/>
      <c r="L70" s="55"/>
      <c r="M70" s="55"/>
      <c r="N70" s="55"/>
      <c r="O70" s="55"/>
      <c r="P70" s="55"/>
      <c r="Q70" s="55"/>
      <c r="R70" s="55"/>
      <c r="S70" s="56"/>
      <c r="V70" s="11" t="str">
        <f>IF(LEN(J70)&gt;2075,"ATENCIÓN: LONGITUD MAYOR A 2000 CARACTERES
REDUCIR NÚMERO DE CARACTERES DEL COMENTARIO",
IF(AND(D64=0,E64=0),"",IF(U65="NO-NO","",
IF(U65="SI-SI","REFERIR LAS ACCIONES ESPECÍFICAS A DESARROLLAR POR LA INSTITUCIÓN PARA REGULARIZAR EL CUMPLIMIENTO DE LA META COMPROMETIDA EN EL INDICADOR O DE CUALQUIERA DE SUS VARIABLES.",
IF(U65="SI-NO","A PESAR DE QUE SE LOGRO EL CUMPLIMIENTO DE LA META COMPROMETIDA DE SUS VARIABLES; 
DEBERÁ REFERIR LAS ACCIONES ESPECÍFICAS A DESARROLLAR POR LA INSTITUCIÓN PARA REGULARIZAR EL CUMPLIMIENTO DE LA META COMPROMETIDA EN EL INDICADOR.",
IF(U65="NO-SI","A PESAR DE QUE SE LOGRO EL CUMPLIMIENTO DE LA META COMPROMETIDA DEL INDICADOR; 
DEBERÁ REFERIR LAS ACCIONES ESPECÍFICAS A DESARROLLAR POR LA INSTITUCIÓN PARA REGULARIZAR EL CUMPLIMIENTO DE LA META COMPROMETIDA DE SUS VARIABLES.",""))))))</f>
        <v/>
      </c>
    </row>
    <row r="71" spans="1:22" ht="342.75" customHeight="1" thickBot="1" x14ac:dyDescent="0.3">
      <c r="A71" s="71" t="s">
        <v>29</v>
      </c>
      <c r="B71" s="72"/>
      <c r="C71" s="72"/>
      <c r="D71" s="72"/>
      <c r="E71" s="72"/>
      <c r="F71" s="72"/>
      <c r="G71" s="72"/>
      <c r="H71" s="72"/>
      <c r="I71" s="72"/>
      <c r="J71" s="72"/>
      <c r="K71" s="72"/>
      <c r="L71" s="72"/>
      <c r="M71" s="72"/>
      <c r="N71" s="72"/>
      <c r="O71" s="72"/>
      <c r="P71" s="72"/>
      <c r="Q71" s="72"/>
      <c r="R71" s="72"/>
      <c r="S71" s="73"/>
    </row>
    <row r="72" spans="1:22" ht="20.25" customHeight="1" thickBot="1" x14ac:dyDescent="0.3">
      <c r="A72" s="12"/>
      <c r="B72" s="13"/>
      <c r="C72" s="14"/>
      <c r="D72" s="15"/>
      <c r="E72" s="15"/>
      <c r="F72" s="16"/>
      <c r="G72" s="16"/>
      <c r="H72" s="16"/>
      <c r="I72" s="16"/>
      <c r="J72" s="17"/>
      <c r="K72" s="17"/>
      <c r="L72" s="17"/>
      <c r="M72" s="17"/>
      <c r="N72" s="17"/>
      <c r="O72" s="17"/>
      <c r="P72" s="17"/>
      <c r="Q72" s="17"/>
      <c r="R72" s="17"/>
      <c r="S72" s="17"/>
    </row>
    <row r="73" spans="1:22" ht="26.25" customHeight="1" x14ac:dyDescent="0.45">
      <c r="A73" s="74" t="s">
        <v>7</v>
      </c>
      <c r="B73" s="77" t="s">
        <v>8</v>
      </c>
      <c r="C73" s="78"/>
      <c r="D73" s="83" t="s">
        <v>9</v>
      </c>
      <c r="E73" s="83"/>
      <c r="F73" s="83" t="s">
        <v>10</v>
      </c>
      <c r="G73" s="83"/>
      <c r="H73" s="83"/>
      <c r="I73" s="83"/>
      <c r="J73" s="84" t="s">
        <v>11</v>
      </c>
      <c r="K73" s="85"/>
      <c r="L73" s="85"/>
      <c r="M73" s="85"/>
      <c r="N73" s="85"/>
      <c r="O73" s="85"/>
      <c r="P73" s="85"/>
      <c r="Q73" s="85"/>
      <c r="R73" s="85"/>
      <c r="S73" s="86"/>
    </row>
    <row r="74" spans="1:22" ht="30" customHeight="1" x14ac:dyDescent="0.45">
      <c r="A74" s="75"/>
      <c r="B74" s="79"/>
      <c r="C74" s="80"/>
      <c r="D74" s="8" t="s">
        <v>12</v>
      </c>
      <c r="E74" s="8" t="s">
        <v>13</v>
      </c>
      <c r="F74" s="93" t="s">
        <v>14</v>
      </c>
      <c r="G74" s="93"/>
      <c r="H74" s="93" t="s">
        <v>15</v>
      </c>
      <c r="I74" s="93"/>
      <c r="J74" s="87"/>
      <c r="K74" s="88"/>
      <c r="L74" s="88"/>
      <c r="M74" s="88"/>
      <c r="N74" s="88"/>
      <c r="O74" s="88"/>
      <c r="P74" s="88"/>
      <c r="Q74" s="88"/>
      <c r="R74" s="88"/>
      <c r="S74" s="89"/>
    </row>
    <row r="75" spans="1:22" ht="26.25" customHeight="1" x14ac:dyDescent="0.25">
      <c r="A75" s="76"/>
      <c r="B75" s="81"/>
      <c r="C75" s="82"/>
      <c r="D75" s="9" t="s">
        <v>16</v>
      </c>
      <c r="E75" s="9" t="s">
        <v>17</v>
      </c>
      <c r="F75" s="94" t="s">
        <v>18</v>
      </c>
      <c r="G75" s="94"/>
      <c r="H75" s="94" t="s">
        <v>19</v>
      </c>
      <c r="I75" s="94"/>
      <c r="J75" s="90"/>
      <c r="K75" s="91"/>
      <c r="L75" s="91"/>
      <c r="M75" s="91"/>
      <c r="N75" s="91"/>
      <c r="O75" s="91"/>
      <c r="P75" s="91"/>
      <c r="Q75" s="91"/>
      <c r="R75" s="91"/>
      <c r="S75" s="92"/>
    </row>
    <row r="76" spans="1:22" ht="37.5" customHeight="1" x14ac:dyDescent="0.25">
      <c r="A76" s="57">
        <v>11</v>
      </c>
      <c r="B76" s="60" t="s">
        <v>20</v>
      </c>
      <c r="C76" s="63" t="s">
        <v>42</v>
      </c>
      <c r="D76" s="66">
        <f>IF(D81=0,0,ROUND(D79/D81*100,1))</f>
        <v>100</v>
      </c>
      <c r="E76" s="66">
        <f>IF(E81=0,0,ROUND(E79/E81*100,1))</f>
        <v>100</v>
      </c>
      <c r="F76" s="36">
        <f>E76-D76</f>
        <v>0</v>
      </c>
      <c r="G76" s="37"/>
      <c r="H76" s="36">
        <f>IF(D76=0,0,ROUND(E76/D76*100,1))</f>
        <v>100</v>
      </c>
      <c r="I76" s="37"/>
      <c r="J76" s="40" t="s">
        <v>22</v>
      </c>
      <c r="K76" s="41"/>
      <c r="L76" s="41"/>
      <c r="M76" s="41"/>
      <c r="N76" s="41"/>
      <c r="O76" s="41"/>
      <c r="P76" s="41"/>
      <c r="Q76" s="41"/>
      <c r="R76" s="41"/>
      <c r="S76" s="42"/>
    </row>
    <row r="77" spans="1:22" ht="224.25" customHeight="1" x14ac:dyDescent="0.25">
      <c r="A77" s="58"/>
      <c r="B77" s="61"/>
      <c r="C77" s="64"/>
      <c r="D77" s="67"/>
      <c r="E77" s="67"/>
      <c r="F77" s="69"/>
      <c r="G77" s="70"/>
      <c r="H77" s="69"/>
      <c r="I77" s="70"/>
      <c r="J77" s="95" t="str">
        <f>IF(AND(D76=0,E76=0),"","El indicador al final del período de evaluación registró un alcanzado del "&amp;E76&amp;" por ciento de ocupación de plazas de investigador en el año actual, en comparación con la meta programada del "&amp;D76&amp;" por ciento, representa un cumplimiento de la meta del "&amp;H76&amp;" por ciento, colocando el indicador en un semáforo de color "&amp;IF(AND(D76=0,H76=0),"",IF(AND(H76&gt;=95,H76&lt;=105,H79&gt;=95,H79&lt;=105,H81&gt;=95,H81&lt;=105),"VERDE:SE LOGRÓ LA META",IF(AND(H76&gt;=95,H76&lt;=105,H79&lt;95),"VERDE:AUNQUE EL INDICADOR ES VERDE, HAY VARIACIÓN EN VARIABLES",IF(AND(H76&gt;=95,H76&lt;=105,H79&gt;105),"VERDE:AUNQUE EL INDICADOR ES VERDE, HAY VARIACIÓN EN VARIABLES",IF(AND(H76&gt;=95,H76&lt;=105,H81&lt;95),"VERDE:AUNQUE EL INDICADOR ES VERDE, HAY VARIACIÓN EN VARIABLES",IF(AND(H76&gt;=95,H76&lt;=105,H81&gt;105),"VERDE:AUNQUE EL INDICADOR ES VERDE, HAY VARIACIÓN EN VARIABLES",IF(OR(AND(H76&gt;=90,H76&lt;95),AND(H76&gt;105,H76&lt;=110)),"AMARILLO",IF(OR(H76&lt;90,H76&gt;110),"ROJO",IF(AND(D76&lt;&gt;0,E76=0),"ROJO","")))))))))&amp;". 
"&amp;IF(AND(D76=0,E76=0),"NO",IF(OR(H76&lt;95,H76&gt;105),"SI","NO"))&amp;" hubo variación en el indicador y "&amp;IF(AND(D79=0,D81=0,H79=0,H81=0),"NO",IF(OR(H79&lt;95,H79&gt;105,H81&lt;95,H81&gt;105),"SI","NO"))&amp;" hubo variación en variables.")</f>
        <v>El indicador al final del período de evaluación registró un alcanzado del 100 por ciento de ocupación de plazas de investigador en el año actual, en comparación con la meta programada del 100 por ciento, representa un cumplimiento de la meta del 100 por ciento, colocando el indicador en un semáforo de color VERDE:SE LOGRÓ LA META. 
NO hubo variación en el indicador y NO hubo variación en variables.</v>
      </c>
      <c r="K77" s="96"/>
      <c r="L77" s="96"/>
      <c r="M77" s="96"/>
      <c r="N77" s="96"/>
      <c r="O77" s="96"/>
      <c r="P77" s="96"/>
      <c r="Q77" s="96"/>
      <c r="R77" s="96"/>
      <c r="S77" s="97"/>
      <c r="U77" s="10" t="str">
        <f>IF(AND(D76=0,E76=0),"NO",IF(OR(H76&lt;95,H76&gt;105),"SI","NO"))&amp;"-"&amp;IF(AND(D79=0,D81=0,H79=0,H81=0),"NO",IF(OR(H79&lt;95,H79&gt;105,H81&lt;95,H81&gt;105),"SI","NO"))</f>
        <v>NO-NO</v>
      </c>
      <c r="V77" s="11" t="str">
        <f>IF(AND(D76=0,E76=0),"",IF(AND(D76=0,E76=0),"NO",IF(OR(H76&lt;95,H76&gt;105),"SI","NO"))&amp;" HUBO VARIACIÓN EN EL INDICADOR.
"&amp;IF(AND(D79=0,D81=0,H79=0,H81=0),"NO",IF(OR(H79&lt;95,H79&gt;105,H81&lt;95,H81&gt;105),"SI","NO"))&amp;" HUBO VARIACIÓN EN LAS VARIABLES.")</f>
        <v>NO HUBO VARIACIÓN EN EL INDICADOR.
NO HUBO VARIACIÓN EN LAS VARIABLES.</v>
      </c>
    </row>
    <row r="78" spans="1:22" ht="292.5" customHeight="1" x14ac:dyDescent="0.25">
      <c r="A78" s="58"/>
      <c r="B78" s="62"/>
      <c r="C78" s="65"/>
      <c r="D78" s="68"/>
      <c r="E78" s="68"/>
      <c r="F78" s="38"/>
      <c r="G78" s="39"/>
      <c r="H78" s="38"/>
      <c r="I78" s="39"/>
      <c r="J78" s="43" t="s">
        <v>59</v>
      </c>
      <c r="K78" s="44"/>
      <c r="L78" s="44"/>
      <c r="M78" s="44"/>
      <c r="N78" s="44"/>
      <c r="O78" s="44"/>
      <c r="P78" s="44"/>
      <c r="Q78" s="44"/>
      <c r="R78" s="44"/>
      <c r="S78" s="45"/>
      <c r="V78" s="11" t="str">
        <f>IF(LEN(J78)&gt;2075,"ATENCIÓN: LONGITUD MAYOR A 2000 CARACTERES
REDUCIR NÚMERO DE CARACTERES DEL COMENTARIO",
IF(AND(D76=0,E76=0),"",IF(U77="NO-NO","INCORPORAR LAS EXPLICACIONES A LAS CAUSAS QUE CONTRIBUYERON AL LOGRO DE LA META COMPROMETIDA EN EL INDICADOR.",
IF(U77="SI-SI","INCORPORAR LAS EXPLICACIONES A LAS CAUSAS  DE LAS VARIACIONES DEL ANÁLISIS DE LA META COMPROMETIDA EN EL INDICADOR Y DE SUS VARIABLES.",
IF(U77="SI-NO","A PESAR DE QUE SE LOGRO EL CUMPLIMIENTO DE LA META COMPROMETIDA DE SUS VARIABLES; 
DEBERÁ INCORPORAR LAS EXPLICACIONES A LAS CAUSAS  DE LAS VARIACIONES DEL ANÁLISIS DE LA META COMPROMETIDA EN EL INDICADOR.",
IF(U77="NO-SI","A PESAR DE QUE SE LOGRO EL CUMPLIMIENTO DE LA META COMPROMETIDA DEL INDICADOR; 
DEBERÁ INCORPORAR LAS EXPLICACIONES A LAS CAUSAS  DE LAS VARIACIONES DEL ANÁLISIS DE LA META COMPROMETIDA DE SUS VARIABLES.",""))))))</f>
        <v>INCORPORAR LAS EXPLICACIONES A LAS CAUSAS QUE CONTRIBUYERON AL LOGRO DE LA META COMPROMETIDA EN EL INDICADOR.</v>
      </c>
    </row>
    <row r="79" spans="1:22" ht="33" customHeight="1" x14ac:dyDescent="0.25">
      <c r="A79" s="58"/>
      <c r="B79" s="46" t="s">
        <v>23</v>
      </c>
      <c r="C79" s="99" t="s">
        <v>43</v>
      </c>
      <c r="D79" s="50">
        <v>4</v>
      </c>
      <c r="E79" s="50">
        <v>4</v>
      </c>
      <c r="F79" s="36">
        <f t="shared" ref="F79" si="9">E79-D79</f>
        <v>0</v>
      </c>
      <c r="G79" s="37"/>
      <c r="H79" s="36">
        <f t="shared" ref="H79" si="10">IF(D79=0,0,ROUND(E79/D79*100,1))</f>
        <v>100</v>
      </c>
      <c r="I79" s="37"/>
      <c r="J79" s="40" t="s">
        <v>25</v>
      </c>
      <c r="K79" s="41"/>
      <c r="L79" s="41"/>
      <c r="M79" s="41"/>
      <c r="N79" s="41"/>
      <c r="O79" s="41"/>
      <c r="P79" s="41"/>
      <c r="Q79" s="41"/>
      <c r="R79" s="41"/>
      <c r="S79" s="42"/>
    </row>
    <row r="80" spans="1:22" ht="232.5" customHeight="1" x14ac:dyDescent="0.25">
      <c r="A80" s="58"/>
      <c r="B80" s="98"/>
      <c r="C80" s="100"/>
      <c r="D80" s="101"/>
      <c r="E80" s="101"/>
      <c r="F80" s="38"/>
      <c r="G80" s="39"/>
      <c r="H80" s="38"/>
      <c r="I80" s="39"/>
      <c r="J80" s="43" t="s">
        <v>56</v>
      </c>
      <c r="K80" s="44"/>
      <c r="L80" s="44"/>
      <c r="M80" s="44"/>
      <c r="N80" s="44"/>
      <c r="O80" s="44"/>
      <c r="P80" s="44"/>
      <c r="Q80" s="44"/>
      <c r="R80" s="44"/>
      <c r="S80" s="45"/>
      <c r="V80" s="11" t="str">
        <f>IF(LEN(J80)&gt;2075,"ATENCIÓN: LONGITUD MAYOR A 2000 CARACTERES
REDUCIR NÚMERO DE CARACTERES DEL COMENTARIO",
IF(AND(D76=0,E76=0),"",IF(U77="NO-NO","",
IF(U77="SI-SI","ESPECIFICAR LOS RIESGOS PARA LA POBLACIÓN QUE ATIENDE EL PROGRAMA O LA INSTITUCIÓN DERIVADO DE UNA VARIACIÓN META COMPROMETIDA EN EL INDICADOR O DE CUALQUIERA DE SUS VARIABLES.",
IF(U77="SI-NO","A PESAR DE QUE SE LOGRO EL CUMPLIMIENTO DE LA META COMPROMETIDA DE SUS VARIABLES; 
DEBERÁ ESPECIFICAR LOS RIESGOS PARA LA POBLACIÓN QUE ATIENDE EL PROGRAMA O LA INSTITUCIÓN DERIVADO DE UNA VARIACIÓN META COMPROMETIDA EN EL INDICADOR.",
IF(U77="NO-SI","A PESAR DE QUE SE LOGRO EL CUMPLIMIENTO DE LA META COMPROMETIDA DEL INDICADOR; 
DEBERÁ ESPECIFICAR LOS RIESGOS PARA LA POBLACIÓN QUE ATIENDE EL PROGRAMA O LA INSTITUCIÓN DERIVADO DE UNA VARIACIÓN META COMPROMETIDA DE SUS VARIABLES.",""))))))</f>
        <v/>
      </c>
    </row>
    <row r="81" spans="1:22" ht="33.75" customHeight="1" x14ac:dyDescent="0.25">
      <c r="A81" s="58"/>
      <c r="B81" s="46" t="s">
        <v>26</v>
      </c>
      <c r="C81" s="48" t="s">
        <v>44</v>
      </c>
      <c r="D81" s="50">
        <v>4</v>
      </c>
      <c r="E81" s="50">
        <v>4</v>
      </c>
      <c r="F81" s="36">
        <f>E81-D81</f>
        <v>0</v>
      </c>
      <c r="G81" s="37"/>
      <c r="H81" s="36">
        <f>IF(D81=0,0,ROUND(E81/D81*100,1))</f>
        <v>100</v>
      </c>
      <c r="I81" s="37"/>
      <c r="J81" s="40" t="s">
        <v>28</v>
      </c>
      <c r="K81" s="41"/>
      <c r="L81" s="41"/>
      <c r="M81" s="41"/>
      <c r="N81" s="41"/>
      <c r="O81" s="41"/>
      <c r="P81" s="41"/>
      <c r="Q81" s="41"/>
      <c r="R81" s="41"/>
      <c r="S81" s="42"/>
    </row>
    <row r="82" spans="1:22" ht="238.5" customHeight="1" thickBot="1" x14ac:dyDescent="0.3">
      <c r="A82" s="59"/>
      <c r="B82" s="47"/>
      <c r="C82" s="49"/>
      <c r="D82" s="51"/>
      <c r="E82" s="51"/>
      <c r="F82" s="52"/>
      <c r="G82" s="53"/>
      <c r="H82" s="52"/>
      <c r="I82" s="53"/>
      <c r="J82" s="54" t="s">
        <v>60</v>
      </c>
      <c r="K82" s="55"/>
      <c r="L82" s="55"/>
      <c r="M82" s="55"/>
      <c r="N82" s="55"/>
      <c r="O82" s="55"/>
      <c r="P82" s="55"/>
      <c r="Q82" s="55"/>
      <c r="R82" s="55"/>
      <c r="S82" s="56"/>
      <c r="V82" s="11" t="str">
        <f>IF(LEN(J82)&gt;2075,"ATENCIÓN: LONGITUD MAYOR A 2000 CARACTERES
REDUCIR NÚMERO DE CARACTERES DEL COMENTARIO",
IF(AND(D76=0,E76=0),"",IF(U77="NO-NO","",
IF(U77="SI-SI","REFERIR LAS ACCIONES ESPECÍFICAS A DESARROLLAR POR LA INSTITUCIÓN PARA REGULARIZAR EL CUMPLIMIENTO DE LA META COMPROMETIDA EN EL INDICADOR O DE CUALQUIERA DE SUS VARIABLES.",
IF(U77="SI-NO","A PESAR DE QUE SE LOGRO EL CUMPLIMIENTO DE LA META COMPROMETIDA DE SUS VARIABLES; 
DEBERÁ REFERIR LAS ACCIONES ESPECÍFICAS A DESARROLLAR POR LA INSTITUCIÓN PARA REGULARIZAR EL CUMPLIMIENTO DE LA META COMPROMETIDA EN EL INDICADOR.",
IF(U77="NO-SI","A PESAR DE QUE SE LOGRO EL CUMPLIMIENTO DE LA META COMPROMETIDA DEL INDICADOR; 
DEBERÁ REFERIR LAS ACCIONES ESPECÍFICAS A DESARROLLAR POR LA INSTITUCIÓN PARA REGULARIZAR EL CUMPLIMIENTO DE LA META COMPROMETIDA DE SUS VARIABLES.",""))))))</f>
        <v/>
      </c>
    </row>
    <row r="83" spans="1:22" ht="351" customHeight="1" x14ac:dyDescent="0.25">
      <c r="A83" s="31" t="s">
        <v>45</v>
      </c>
      <c r="B83" s="31"/>
      <c r="C83" s="31"/>
      <c r="D83" s="31"/>
      <c r="E83" s="31"/>
      <c r="F83" s="31"/>
      <c r="G83" s="31"/>
      <c r="H83" s="31"/>
      <c r="I83" s="31"/>
      <c r="J83" s="31"/>
      <c r="K83" s="31"/>
      <c r="L83" s="31"/>
      <c r="M83" s="31"/>
      <c r="N83" s="31"/>
      <c r="O83" s="31"/>
      <c r="P83" s="31"/>
      <c r="Q83" s="31"/>
      <c r="R83" s="31"/>
      <c r="S83" s="31"/>
    </row>
    <row r="84" spans="1:22" ht="23.25" customHeight="1" x14ac:dyDescent="0.25">
      <c r="A84" s="18"/>
      <c r="B84" s="18"/>
      <c r="C84" s="18"/>
      <c r="D84" s="18"/>
      <c r="E84" s="18"/>
      <c r="F84" s="18"/>
      <c r="G84" s="18"/>
      <c r="H84" s="18"/>
      <c r="I84" s="18"/>
      <c r="J84" s="18"/>
      <c r="K84" s="18"/>
      <c r="L84" s="18"/>
      <c r="M84" s="18"/>
      <c r="N84" s="18"/>
      <c r="O84" s="18"/>
      <c r="P84" s="18"/>
      <c r="Q84" s="18"/>
      <c r="R84" s="18"/>
      <c r="S84" s="18"/>
    </row>
    <row r="85" spans="1:22" ht="39" customHeight="1" x14ac:dyDescent="0.5">
      <c r="A85" s="19"/>
      <c r="B85" s="20"/>
      <c r="C85" s="32" t="s">
        <v>46</v>
      </c>
      <c r="D85" s="32"/>
      <c r="E85" s="32"/>
      <c r="F85" s="20"/>
      <c r="G85" s="20"/>
      <c r="H85" s="20"/>
      <c r="I85" s="20"/>
      <c r="J85" s="32" t="s">
        <v>47</v>
      </c>
      <c r="K85" s="32"/>
      <c r="L85" s="32"/>
      <c r="M85" s="32"/>
      <c r="N85" s="32"/>
      <c r="O85" s="32"/>
      <c r="P85" s="32"/>
      <c r="Q85" s="32"/>
      <c r="R85" s="32"/>
      <c r="S85" s="21"/>
    </row>
    <row r="86" spans="1:22" ht="127.5" customHeight="1" thickBot="1" x14ac:dyDescent="0.55000000000000004">
      <c r="A86" s="19"/>
      <c r="B86" s="20"/>
      <c r="C86" s="33" t="s">
        <v>69</v>
      </c>
      <c r="D86" s="34"/>
      <c r="E86" s="34"/>
      <c r="F86" s="20"/>
      <c r="G86" s="20"/>
      <c r="H86" s="20"/>
      <c r="I86" s="20"/>
      <c r="J86" s="34" t="s">
        <v>67</v>
      </c>
      <c r="K86" s="34"/>
      <c r="L86" s="34"/>
      <c r="M86" s="34"/>
      <c r="N86" s="34"/>
      <c r="O86" s="34"/>
      <c r="P86" s="34"/>
      <c r="Q86" s="34"/>
      <c r="R86" s="34"/>
      <c r="S86" s="21"/>
    </row>
    <row r="87" spans="1:22" ht="90.75" customHeight="1" x14ac:dyDescent="0.25">
      <c r="A87" s="19"/>
      <c r="B87" s="20"/>
      <c r="C87" s="35" t="s">
        <v>51</v>
      </c>
      <c r="D87" s="28"/>
      <c r="E87" s="28"/>
      <c r="F87" s="20"/>
      <c r="G87" s="20"/>
      <c r="H87" s="20"/>
      <c r="I87" s="20"/>
      <c r="J87" s="35" t="s">
        <v>52</v>
      </c>
      <c r="K87" s="28"/>
      <c r="L87" s="28"/>
      <c r="M87" s="28"/>
      <c r="N87" s="28"/>
      <c r="O87" s="28"/>
      <c r="P87" s="28"/>
      <c r="Q87" s="28"/>
      <c r="R87" s="28"/>
      <c r="S87" s="21"/>
    </row>
    <row r="88" spans="1:22" ht="90.75" customHeight="1" x14ac:dyDescent="0.25">
      <c r="A88" s="19"/>
      <c r="B88" s="20"/>
      <c r="C88" s="22"/>
      <c r="D88" s="26" t="s">
        <v>48</v>
      </c>
      <c r="E88" s="26"/>
      <c r="F88" s="26"/>
      <c r="G88" s="26"/>
      <c r="H88" s="26"/>
      <c r="I88" s="26"/>
      <c r="J88" s="26"/>
      <c r="K88" s="26"/>
      <c r="L88" s="26"/>
      <c r="M88" s="23"/>
      <c r="N88" s="23"/>
      <c r="O88" s="23"/>
      <c r="P88" s="23"/>
      <c r="Q88" s="23"/>
      <c r="R88" s="23"/>
      <c r="S88" s="21"/>
    </row>
    <row r="89" spans="1:22" ht="90.75" customHeight="1" thickBot="1" x14ac:dyDescent="0.3">
      <c r="A89" s="19"/>
      <c r="B89" s="20"/>
      <c r="C89" s="22"/>
      <c r="D89" s="27" t="s">
        <v>68</v>
      </c>
      <c r="E89" s="27"/>
      <c r="F89" s="27"/>
      <c r="G89" s="27"/>
      <c r="H89" s="27"/>
      <c r="I89" s="27"/>
      <c r="J89" s="27"/>
      <c r="K89" s="27"/>
      <c r="L89" s="23"/>
      <c r="M89" s="23"/>
      <c r="N89" s="23"/>
      <c r="O89" s="23"/>
      <c r="P89" s="23"/>
      <c r="Q89" s="23"/>
      <c r="R89" s="23"/>
      <c r="S89" s="21"/>
    </row>
    <row r="90" spans="1:22" ht="90.75" customHeight="1" x14ac:dyDescent="0.25">
      <c r="A90" s="19"/>
      <c r="B90" s="20"/>
      <c r="C90" s="20"/>
      <c r="D90" s="28" t="s">
        <v>49</v>
      </c>
      <c r="E90" s="28"/>
      <c r="F90" s="28"/>
      <c r="G90" s="28"/>
      <c r="H90" s="28"/>
      <c r="I90" s="28"/>
      <c r="J90" s="28"/>
      <c r="K90" s="28"/>
      <c r="L90" s="23"/>
      <c r="M90" s="23"/>
      <c r="N90" s="23"/>
      <c r="O90" s="23"/>
      <c r="P90" s="23"/>
      <c r="Q90" s="23"/>
      <c r="R90" s="23"/>
      <c r="S90" s="21"/>
    </row>
    <row r="91" spans="1:22" ht="122.25" customHeight="1" thickBot="1" x14ac:dyDescent="0.3">
      <c r="A91" s="24"/>
      <c r="B91" s="29" t="s">
        <v>50</v>
      </c>
      <c r="C91" s="30"/>
      <c r="D91" s="30"/>
      <c r="E91" s="30"/>
      <c r="F91" s="30"/>
      <c r="G91" s="30"/>
      <c r="H91" s="30"/>
      <c r="I91" s="30"/>
      <c r="J91" s="30"/>
      <c r="K91" s="30"/>
      <c r="L91" s="30"/>
      <c r="M91" s="30"/>
      <c r="N91" s="30"/>
      <c r="O91" s="30"/>
      <c r="P91" s="30"/>
      <c r="Q91" s="30"/>
      <c r="R91" s="30"/>
      <c r="S91" s="25"/>
    </row>
  </sheetData>
  <sheetProtection algorithmName="SHA-512" hashValue="0QSJtVdeDIHMHLC254RsWa7JuJV+n7m2Ozpzw2ZSQhxwy6F0dbqTadisCPdbLqSjwR2FLJMywuVaaqIOgcw1aQ==" saltValue="sCmdtGOa/Mjt597A5mz0UQ==" spinCount="100000" sheet="1" selectLockedCells="1"/>
  <dataConsolidate/>
  <mergeCells count="230">
    <mergeCell ref="E2:M2"/>
    <mergeCell ref="D5:N5"/>
    <mergeCell ref="M8:S8"/>
    <mergeCell ref="D9:J9"/>
    <mergeCell ref="A13:A15"/>
    <mergeCell ref="B13:C15"/>
    <mergeCell ref="D13:E13"/>
    <mergeCell ref="F13:I13"/>
    <mergeCell ref="J13:S15"/>
    <mergeCell ref="F14:G14"/>
    <mergeCell ref="H14:I14"/>
    <mergeCell ref="F15:G15"/>
    <mergeCell ref="H15:I15"/>
    <mergeCell ref="A16:A22"/>
    <mergeCell ref="B16:B18"/>
    <mergeCell ref="C16:C18"/>
    <mergeCell ref="D16:D18"/>
    <mergeCell ref="E16:E18"/>
    <mergeCell ref="F16:G18"/>
    <mergeCell ref="H16:I18"/>
    <mergeCell ref="J16:S16"/>
    <mergeCell ref="J17:S17"/>
    <mergeCell ref="J18:S18"/>
    <mergeCell ref="B19:B20"/>
    <mergeCell ref="C19:C20"/>
    <mergeCell ref="D19:D20"/>
    <mergeCell ref="E19:E20"/>
    <mergeCell ref="F19:G20"/>
    <mergeCell ref="H19:I20"/>
    <mergeCell ref="J19:S19"/>
    <mergeCell ref="J20:S20"/>
    <mergeCell ref="B21:B22"/>
    <mergeCell ref="C21:C22"/>
    <mergeCell ref="D21:D22"/>
    <mergeCell ref="E21:E22"/>
    <mergeCell ref="F21:G22"/>
    <mergeCell ref="H21:I22"/>
    <mergeCell ref="J21:S21"/>
    <mergeCell ref="J22:S22"/>
    <mergeCell ref="A28:A34"/>
    <mergeCell ref="B28:B30"/>
    <mergeCell ref="C28:C30"/>
    <mergeCell ref="D28:D30"/>
    <mergeCell ref="E28:E30"/>
    <mergeCell ref="F28:G30"/>
    <mergeCell ref="A23:S23"/>
    <mergeCell ref="A25:A27"/>
    <mergeCell ref="B25:C27"/>
    <mergeCell ref="D25:E25"/>
    <mergeCell ref="F25:I25"/>
    <mergeCell ref="J25:S27"/>
    <mergeCell ref="F26:G26"/>
    <mergeCell ref="H26:I26"/>
    <mergeCell ref="F27:G27"/>
    <mergeCell ref="H27:I27"/>
    <mergeCell ref="H28:I30"/>
    <mergeCell ref="J28:S28"/>
    <mergeCell ref="J29:S29"/>
    <mergeCell ref="J30:S30"/>
    <mergeCell ref="B31:B32"/>
    <mergeCell ref="C31:C32"/>
    <mergeCell ref="D31:D32"/>
    <mergeCell ref="E31:E32"/>
    <mergeCell ref="F31:G32"/>
    <mergeCell ref="H31:I32"/>
    <mergeCell ref="J31:S31"/>
    <mergeCell ref="J32:S32"/>
    <mergeCell ref="B33:B34"/>
    <mergeCell ref="C33:C34"/>
    <mergeCell ref="D33:D34"/>
    <mergeCell ref="E33:E34"/>
    <mergeCell ref="F33:G34"/>
    <mergeCell ref="H33:I34"/>
    <mergeCell ref="J33:S33"/>
    <mergeCell ref="J34:S34"/>
    <mergeCell ref="A40:A46"/>
    <mergeCell ref="B40:B42"/>
    <mergeCell ref="C40:C42"/>
    <mergeCell ref="D40:D42"/>
    <mergeCell ref="E40:E42"/>
    <mergeCell ref="F40:G42"/>
    <mergeCell ref="A35:S35"/>
    <mergeCell ref="A37:A39"/>
    <mergeCell ref="B37:C39"/>
    <mergeCell ref="D37:E37"/>
    <mergeCell ref="F37:I37"/>
    <mergeCell ref="J37:S39"/>
    <mergeCell ref="F38:G38"/>
    <mergeCell ref="H38:I38"/>
    <mergeCell ref="F39:G39"/>
    <mergeCell ref="H39:I39"/>
    <mergeCell ref="H40:I42"/>
    <mergeCell ref="J40:S40"/>
    <mergeCell ref="J41:S41"/>
    <mergeCell ref="J42:S42"/>
    <mergeCell ref="B43:B44"/>
    <mergeCell ref="C43:C44"/>
    <mergeCell ref="D43:D44"/>
    <mergeCell ref="E43:E44"/>
    <mergeCell ref="F43:G44"/>
    <mergeCell ref="H43:I44"/>
    <mergeCell ref="J43:S43"/>
    <mergeCell ref="J44:S44"/>
    <mergeCell ref="B45:B46"/>
    <mergeCell ref="C45:C46"/>
    <mergeCell ref="D45:D46"/>
    <mergeCell ref="E45:E46"/>
    <mergeCell ref="F45:G46"/>
    <mergeCell ref="H45:I46"/>
    <mergeCell ref="J45:S45"/>
    <mergeCell ref="J46:S46"/>
    <mergeCell ref="A52:A58"/>
    <mergeCell ref="B52:B54"/>
    <mergeCell ref="C52:C54"/>
    <mergeCell ref="D52:D54"/>
    <mergeCell ref="E52:E54"/>
    <mergeCell ref="F52:G54"/>
    <mergeCell ref="A47:S47"/>
    <mergeCell ref="A49:A51"/>
    <mergeCell ref="B49:C51"/>
    <mergeCell ref="D49:E49"/>
    <mergeCell ref="F49:I49"/>
    <mergeCell ref="J49:S51"/>
    <mergeCell ref="F50:G50"/>
    <mergeCell ref="H50:I50"/>
    <mergeCell ref="F51:G51"/>
    <mergeCell ref="H51:I51"/>
    <mergeCell ref="H52:I54"/>
    <mergeCell ref="J52:S52"/>
    <mergeCell ref="J53:S53"/>
    <mergeCell ref="J54:S54"/>
    <mergeCell ref="B55:B56"/>
    <mergeCell ref="C55:C56"/>
    <mergeCell ref="D55:D56"/>
    <mergeCell ref="E55:E56"/>
    <mergeCell ref="F55:G56"/>
    <mergeCell ref="H55:I56"/>
    <mergeCell ref="J55:S55"/>
    <mergeCell ref="J56:S56"/>
    <mergeCell ref="B57:B58"/>
    <mergeCell ref="C57:C58"/>
    <mergeCell ref="D57:D58"/>
    <mergeCell ref="E57:E58"/>
    <mergeCell ref="F57:G58"/>
    <mergeCell ref="H57:I58"/>
    <mergeCell ref="J57:S57"/>
    <mergeCell ref="J58:S58"/>
    <mergeCell ref="A64:A70"/>
    <mergeCell ref="B64:B66"/>
    <mergeCell ref="C64:C66"/>
    <mergeCell ref="D64:D66"/>
    <mergeCell ref="E64:E66"/>
    <mergeCell ref="F64:G66"/>
    <mergeCell ref="A59:S59"/>
    <mergeCell ref="A61:A63"/>
    <mergeCell ref="B61:C63"/>
    <mergeCell ref="D61:E61"/>
    <mergeCell ref="F61:I61"/>
    <mergeCell ref="J61:S63"/>
    <mergeCell ref="F62:G62"/>
    <mergeCell ref="H62:I62"/>
    <mergeCell ref="F63:G63"/>
    <mergeCell ref="H63:I63"/>
    <mergeCell ref="H64:I66"/>
    <mergeCell ref="J64:S64"/>
    <mergeCell ref="J65:S65"/>
    <mergeCell ref="J66:S66"/>
    <mergeCell ref="B67:B68"/>
    <mergeCell ref="C67:C68"/>
    <mergeCell ref="D67:D68"/>
    <mergeCell ref="E67:E68"/>
    <mergeCell ref="F67:G68"/>
    <mergeCell ref="H67:I68"/>
    <mergeCell ref="J67:S67"/>
    <mergeCell ref="J68:S68"/>
    <mergeCell ref="B69:B70"/>
    <mergeCell ref="C69:C70"/>
    <mergeCell ref="D69:D70"/>
    <mergeCell ref="E69:E70"/>
    <mergeCell ref="F69:G70"/>
    <mergeCell ref="H69:I70"/>
    <mergeCell ref="J69:S69"/>
    <mergeCell ref="J70:S70"/>
    <mergeCell ref="A76:A82"/>
    <mergeCell ref="B76:B78"/>
    <mergeCell ref="C76:C78"/>
    <mergeCell ref="D76:D78"/>
    <mergeCell ref="E76:E78"/>
    <mergeCell ref="F76:G78"/>
    <mergeCell ref="A71:S71"/>
    <mergeCell ref="A73:A75"/>
    <mergeCell ref="B73:C75"/>
    <mergeCell ref="D73:E73"/>
    <mergeCell ref="F73:I73"/>
    <mergeCell ref="J73:S75"/>
    <mergeCell ref="F74:G74"/>
    <mergeCell ref="H74:I74"/>
    <mergeCell ref="F75:G75"/>
    <mergeCell ref="H75:I75"/>
    <mergeCell ref="H76:I78"/>
    <mergeCell ref="J76:S76"/>
    <mergeCell ref="J77:S77"/>
    <mergeCell ref="J78:S78"/>
    <mergeCell ref="B79:B80"/>
    <mergeCell ref="C79:C80"/>
    <mergeCell ref="D79:D80"/>
    <mergeCell ref="E79:E80"/>
    <mergeCell ref="F79:G80"/>
    <mergeCell ref="H79:I80"/>
    <mergeCell ref="J79:S79"/>
    <mergeCell ref="J80:S80"/>
    <mergeCell ref="B81:B82"/>
    <mergeCell ref="C81:C82"/>
    <mergeCell ref="D81:D82"/>
    <mergeCell ref="E81:E82"/>
    <mergeCell ref="F81:G82"/>
    <mergeCell ref="H81:I82"/>
    <mergeCell ref="J81:S81"/>
    <mergeCell ref="J82:S82"/>
    <mergeCell ref="D88:L88"/>
    <mergeCell ref="D89:K89"/>
    <mergeCell ref="D90:K90"/>
    <mergeCell ref="B91:R91"/>
    <mergeCell ref="A83:S83"/>
    <mergeCell ref="C85:E85"/>
    <mergeCell ref="J85:R85"/>
    <mergeCell ref="C86:E86"/>
    <mergeCell ref="J86:R86"/>
    <mergeCell ref="C87:E87"/>
    <mergeCell ref="J87:R87"/>
  </mergeCells>
  <conditionalFormatting sqref="H16:I22">
    <cfRule type="cellIs" dxfId="23" priority="13" operator="equal">
      <formula>0</formula>
    </cfRule>
    <cfRule type="cellIs" dxfId="22" priority="14" operator="greaterThan">
      <formula>110</formula>
    </cfRule>
    <cfRule type="cellIs" dxfId="21" priority="15" operator="lessThan">
      <formula>90</formula>
    </cfRule>
    <cfRule type="cellIs" dxfId="20" priority="16" operator="between">
      <formula>105.01</formula>
      <formula>110</formula>
    </cfRule>
    <cfRule type="cellIs" dxfId="19" priority="17" operator="between">
      <formula>90</formula>
      <formula>94.99</formula>
    </cfRule>
    <cfRule type="cellIs" dxfId="18" priority="18" operator="between">
      <formula>95</formula>
      <formula>105</formula>
    </cfRule>
  </conditionalFormatting>
  <conditionalFormatting sqref="H28:I34 H40:I46 H76:I82">
    <cfRule type="cellIs" dxfId="17" priority="19" operator="equal">
      <formula>0</formula>
    </cfRule>
    <cfRule type="cellIs" dxfId="16" priority="20" operator="greaterThan">
      <formula>110</formula>
    </cfRule>
    <cfRule type="cellIs" dxfId="15" priority="21" operator="lessThan">
      <formula>90</formula>
    </cfRule>
    <cfRule type="cellIs" dxfId="14" priority="22" operator="between">
      <formula>105.01</formula>
      <formula>110</formula>
    </cfRule>
    <cfRule type="cellIs" dxfId="13" priority="23" operator="between">
      <formula>90</formula>
      <formula>94.99</formula>
    </cfRule>
    <cfRule type="cellIs" dxfId="12" priority="24" operator="between">
      <formula>95</formula>
      <formula>105</formula>
    </cfRule>
  </conditionalFormatting>
  <conditionalFormatting sqref="H52:I58">
    <cfRule type="cellIs" dxfId="11" priority="7" operator="equal">
      <formula>0</formula>
    </cfRule>
    <cfRule type="cellIs" dxfId="10" priority="8" operator="greaterThan">
      <formula>110</formula>
    </cfRule>
    <cfRule type="cellIs" dxfId="9" priority="9" operator="lessThan">
      <formula>90</formula>
    </cfRule>
    <cfRule type="cellIs" dxfId="8" priority="10" operator="between">
      <formula>105.01</formula>
      <formula>110</formula>
    </cfRule>
    <cfRule type="cellIs" dxfId="7" priority="11" operator="between">
      <formula>90</formula>
      <formula>94.99</formula>
    </cfRule>
    <cfRule type="cellIs" dxfId="6" priority="12" operator="between">
      <formula>95</formula>
      <formula>105</formula>
    </cfRule>
  </conditionalFormatting>
  <conditionalFormatting sqref="H64:I70">
    <cfRule type="cellIs" dxfId="5" priority="1" operator="equal">
      <formula>0</formula>
    </cfRule>
    <cfRule type="cellIs" dxfId="4" priority="2" operator="greaterThan">
      <formula>110</formula>
    </cfRule>
    <cfRule type="cellIs" dxfId="3" priority="3" operator="lessThan">
      <formula>90</formula>
    </cfRule>
    <cfRule type="cellIs" dxfId="2" priority="4" operator="between">
      <formula>105.01</formula>
      <formula>110</formula>
    </cfRule>
    <cfRule type="cellIs" dxfId="1" priority="5" operator="between">
      <formula>90</formula>
      <formula>94.99</formula>
    </cfRule>
    <cfRule type="cellIs" dxfId="0" priority="6" operator="between">
      <formula>95</formula>
      <formula>105</formula>
    </cfRule>
  </conditionalFormatting>
  <printOptions horizontalCentered="1"/>
  <pageMargins left="0.19685039370078741" right="0.19685039370078741" top="0.19685039370078741" bottom="0.19685039370078741" header="0.19685039370078741" footer="0.19685039370078741"/>
  <pageSetup scale="23" orientation="landscape" cellComments="asDisplayed" r:id="rId1"/>
  <rowBreaks count="5" manualBreakCount="5">
    <brk id="24" max="18" man="1"/>
    <brk id="36" max="18" man="1"/>
    <brk id="48" max="18" man="1"/>
    <brk id="60" max="18" man="1"/>
    <brk id="72" max="18"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MIR E022_DIC 23</vt:lpstr>
      <vt:lpstr>'MIR E022_DIC 23'!Área_de_impresión</vt:lpstr>
      <vt:lpstr>'MIR E022_DIC 23'!Títulos_a_imprimir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RAUL RANGEL</dc:creator>
  <cp:lastModifiedBy>Lucy</cp:lastModifiedBy>
  <cp:lastPrinted>2024-01-16T06:49:02Z</cp:lastPrinted>
  <dcterms:created xsi:type="dcterms:W3CDTF">2022-01-26T22:28:21Z</dcterms:created>
  <dcterms:modified xsi:type="dcterms:W3CDTF">2024-01-16T06:50:26Z</dcterms:modified>
</cp:coreProperties>
</file>